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ohiol\Desktop\COVID-19 Reopening &amp; Materials\"/>
    </mc:Choice>
  </mc:AlternateContent>
  <xr:revisionPtr revIDLastSave="0" documentId="8_{7FE223C5-216A-4DB7-9748-CCC26FD5B79C}" xr6:coauthVersionLast="45" xr6:coauthVersionMax="45" xr10:uidLastSave="{00000000-0000-0000-0000-000000000000}"/>
  <bookViews>
    <workbookView xWindow="-108" yWindow="-108" windowWidth="23256" windowHeight="12576" tabRatio="952" xr2:uid="{CE449AA0-1FD6-4DAF-B6B4-0421CF541CF6}"/>
  </bookViews>
  <sheets>
    <sheet name="Calculator Overview" sheetId="3" r:id="rId1"/>
    <sheet name="Building Information" sheetId="2" r:id="rId2"/>
    <sheet name="Initial Information" sheetId="1" r:id="rId3"/>
    <sheet name="Order Now" sheetId="22" r:id="rId4"/>
    <sheet name="Detailed Analysis" sheetId="25" r:id="rId5"/>
    <sheet name="Hand Sanitizer" sheetId="4" r:id="rId6"/>
    <sheet name="Sanitizer Locations" sheetId="6" r:id="rId7"/>
    <sheet name="Masks" sheetId="5" r:id="rId8"/>
    <sheet name="Thermometers" sheetId="8" r:id="rId9"/>
    <sheet name="Disinfectant Spray" sheetId="20" r:id="rId10"/>
    <sheet name="Water Refill Stations" sheetId="10" r:id="rId11"/>
    <sheet name="Wipes" sheetId="7" r:id="rId12"/>
    <sheet name="Gloves" sheetId="9" state="hidden" r:id="rId13"/>
    <sheet name="Products" sheetId="21" r:id="rId14"/>
    <sheet name="Benchmark" sheetId="24" state="hidden" r:id="rId15"/>
    <sheet name="Pick Lists" sheetId="18" r:id="rId16"/>
    <sheet name="Face Shields" sheetId="12" state="hidden" r:id="rId17"/>
    <sheet name="Air Filters" sheetId="16" state="hidden" r:id="rId18"/>
    <sheet name="UV Lighting" sheetId="17" state="hidden" r:id="rId19"/>
  </sheets>
  <definedNames>
    <definedName name="_xlnm.Print_Area" localSheetId="5">'Hand Sanitizer'!$A$1:$J$52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5" l="1"/>
  <c r="D20" i="25"/>
  <c r="E26" i="7" l="1"/>
  <c r="E34" i="7"/>
  <c r="E35" i="7"/>
  <c r="E36" i="7"/>
  <c r="E37" i="7"/>
  <c r="E33" i="7"/>
  <c r="C34" i="7"/>
  <c r="C35" i="7"/>
  <c r="C36" i="7"/>
  <c r="C37" i="7"/>
  <c r="C33" i="7"/>
  <c r="A34" i="7"/>
  <c r="A35" i="7"/>
  <c r="A36" i="7"/>
  <c r="A37" i="7"/>
  <c r="A33" i="7"/>
  <c r="G23" i="7"/>
  <c r="G11" i="7"/>
  <c r="G12" i="7"/>
  <c r="G13" i="7"/>
  <c r="G14" i="7"/>
  <c r="G15" i="7"/>
  <c r="G16" i="7"/>
  <c r="G17" i="7"/>
  <c r="G18" i="7"/>
  <c r="G19" i="7"/>
  <c r="G20" i="7"/>
  <c r="G21" i="7"/>
  <c r="G22" i="7"/>
  <c r="E23" i="7"/>
  <c r="E11" i="7"/>
  <c r="E12" i="7"/>
  <c r="E13" i="7"/>
  <c r="E14" i="7"/>
  <c r="E15" i="7"/>
  <c r="E16" i="7"/>
  <c r="E17" i="7"/>
  <c r="E18" i="7"/>
  <c r="E19" i="7"/>
  <c r="E20" i="7"/>
  <c r="E21" i="7"/>
  <c r="E22" i="7"/>
  <c r="C23" i="7"/>
  <c r="C22" i="7"/>
  <c r="C11" i="7"/>
  <c r="C12" i="7"/>
  <c r="C13" i="7"/>
  <c r="C14" i="7"/>
  <c r="C15" i="7"/>
  <c r="C16" i="7"/>
  <c r="C17" i="7"/>
  <c r="C18" i="7"/>
  <c r="C19" i="7"/>
  <c r="C20" i="7"/>
  <c r="C21" i="7"/>
  <c r="A23" i="7"/>
  <c r="A11" i="7"/>
  <c r="A12" i="7"/>
  <c r="A13" i="7"/>
  <c r="A14" i="7"/>
  <c r="A15" i="7"/>
  <c r="A16" i="7"/>
  <c r="A17" i="7"/>
  <c r="A18" i="7"/>
  <c r="A19" i="7"/>
  <c r="A20" i="7"/>
  <c r="A21" i="7"/>
  <c r="A22" i="7"/>
  <c r="A10" i="7"/>
  <c r="C11" i="10"/>
  <c r="A41" i="20"/>
  <c r="A40" i="20"/>
  <c r="A11" i="20"/>
  <c r="C11" i="20"/>
  <c r="G9" i="6"/>
  <c r="G10" i="6"/>
  <c r="G11" i="6"/>
  <c r="G12" i="6"/>
  <c r="G13" i="6"/>
  <c r="G14" i="6"/>
  <c r="G15" i="6"/>
  <c r="G16" i="6"/>
  <c r="G17" i="6"/>
  <c r="G18" i="6"/>
  <c r="G19" i="6"/>
  <c r="G20" i="6"/>
  <c r="C15" i="20"/>
  <c r="A15" i="20"/>
  <c r="B40" i="20" s="1"/>
  <c r="E20" i="8"/>
  <c r="B20" i="8"/>
  <c r="E11" i="20" l="1"/>
  <c r="I11" i="20" s="1"/>
  <c r="B7" i="4" l="1"/>
  <c r="B8" i="4"/>
  <c r="B9" i="4"/>
  <c r="B12" i="4"/>
  <c r="B11" i="4"/>
  <c r="D9" i="24"/>
  <c r="P8" i="2" l="1"/>
  <c r="O8" i="2"/>
  <c r="N8" i="2"/>
  <c r="M8" i="2"/>
  <c r="L8" i="2"/>
  <c r="K8" i="2"/>
  <c r="A10" i="22" l="1"/>
  <c r="A8" i="22"/>
  <c r="N104" i="25" l="1"/>
  <c r="M104" i="25"/>
  <c r="L104" i="25"/>
  <c r="K104" i="25"/>
  <c r="J104" i="25"/>
  <c r="G104" i="25"/>
  <c r="I104" i="25" s="1"/>
  <c r="E104" i="25"/>
  <c r="D104" i="25"/>
  <c r="C104" i="25"/>
  <c r="B104" i="25"/>
  <c r="A104" i="25"/>
  <c r="N103" i="25"/>
  <c r="M103" i="25"/>
  <c r="L103" i="25"/>
  <c r="K103" i="25"/>
  <c r="J103" i="25"/>
  <c r="G103" i="25"/>
  <c r="I103" i="25" s="1"/>
  <c r="E103" i="25"/>
  <c r="D103" i="25"/>
  <c r="C103" i="25"/>
  <c r="B103" i="25"/>
  <c r="A103" i="25"/>
  <c r="N102" i="25"/>
  <c r="M102" i="25"/>
  <c r="L102" i="25"/>
  <c r="K102" i="25"/>
  <c r="J102" i="25"/>
  <c r="G102" i="25"/>
  <c r="I102" i="25" s="1"/>
  <c r="E102" i="25"/>
  <c r="D102" i="25"/>
  <c r="C102" i="25"/>
  <c r="B102" i="25"/>
  <c r="A102" i="25"/>
  <c r="N101" i="25"/>
  <c r="M101" i="25"/>
  <c r="L101" i="25"/>
  <c r="K101" i="25"/>
  <c r="J101" i="25"/>
  <c r="G101" i="25"/>
  <c r="I101" i="25" s="1"/>
  <c r="E101" i="25"/>
  <c r="D101" i="25"/>
  <c r="C101" i="25"/>
  <c r="B101" i="25"/>
  <c r="A101" i="25"/>
  <c r="N100" i="25"/>
  <c r="M100" i="25"/>
  <c r="L100" i="25"/>
  <c r="K100" i="25"/>
  <c r="J100" i="25"/>
  <c r="G100" i="25"/>
  <c r="I100" i="25" s="1"/>
  <c r="E100" i="25"/>
  <c r="D100" i="25"/>
  <c r="C100" i="25"/>
  <c r="B100" i="25"/>
  <c r="A100" i="25"/>
  <c r="H83" i="25"/>
  <c r="M81" i="25"/>
  <c r="L81" i="25"/>
  <c r="K81" i="25"/>
  <c r="H81" i="25"/>
  <c r="J81" i="25" s="1"/>
  <c r="G81" i="25"/>
  <c r="E81" i="25"/>
  <c r="D81" i="25"/>
  <c r="C81" i="25"/>
  <c r="B81" i="25"/>
  <c r="A81" i="25"/>
  <c r="M80" i="25"/>
  <c r="L80" i="25"/>
  <c r="K80" i="25"/>
  <c r="J80" i="25"/>
  <c r="G80" i="25"/>
  <c r="I80" i="25" s="1"/>
  <c r="E80" i="25"/>
  <c r="D80" i="25"/>
  <c r="C80" i="25"/>
  <c r="B80" i="25"/>
  <c r="A80" i="25"/>
  <c r="M79" i="25"/>
  <c r="L79" i="25"/>
  <c r="K79" i="25"/>
  <c r="J79" i="25"/>
  <c r="G79" i="25"/>
  <c r="I79" i="25" s="1"/>
  <c r="E79" i="25"/>
  <c r="D79" i="25"/>
  <c r="C79" i="25"/>
  <c r="B79" i="25"/>
  <c r="A79" i="25"/>
  <c r="M78" i="25"/>
  <c r="L78" i="25"/>
  <c r="K78" i="25"/>
  <c r="J78" i="25"/>
  <c r="G78" i="25"/>
  <c r="I78" i="25" s="1"/>
  <c r="E78" i="25"/>
  <c r="D78" i="25"/>
  <c r="C78" i="25"/>
  <c r="B78" i="25"/>
  <c r="A78" i="25"/>
  <c r="M77" i="25"/>
  <c r="L77" i="25"/>
  <c r="K77" i="25"/>
  <c r="J77" i="25"/>
  <c r="G77" i="25"/>
  <c r="I77" i="25" s="1"/>
  <c r="E77" i="25"/>
  <c r="D77" i="25"/>
  <c r="C77" i="25"/>
  <c r="B77" i="25"/>
  <c r="A77" i="25"/>
  <c r="M76" i="25"/>
  <c r="L76" i="25"/>
  <c r="K76" i="25"/>
  <c r="J76" i="25"/>
  <c r="G76" i="25"/>
  <c r="I76" i="25" s="1"/>
  <c r="E76" i="25"/>
  <c r="D76" i="25"/>
  <c r="C76" i="25"/>
  <c r="B76" i="25"/>
  <c r="A76" i="25"/>
  <c r="M59" i="25"/>
  <c r="L59" i="25"/>
  <c r="K59" i="25"/>
  <c r="J59" i="25"/>
  <c r="J61" i="25" s="1"/>
  <c r="G59" i="25"/>
  <c r="I59" i="25" s="1"/>
  <c r="I61" i="25" s="1"/>
  <c r="E59" i="25"/>
  <c r="D59" i="25"/>
  <c r="C59" i="25"/>
  <c r="B59" i="25"/>
  <c r="A59" i="25"/>
  <c r="M47" i="25"/>
  <c r="L47" i="25"/>
  <c r="K47" i="25"/>
  <c r="J47" i="25"/>
  <c r="G47" i="25"/>
  <c r="I47" i="25" s="1"/>
  <c r="E47" i="25"/>
  <c r="D47" i="25"/>
  <c r="C47" i="25"/>
  <c r="B47" i="25"/>
  <c r="A47" i="25"/>
  <c r="M46" i="25"/>
  <c r="L46" i="25"/>
  <c r="K46" i="25"/>
  <c r="J46" i="25"/>
  <c r="G46" i="25"/>
  <c r="I46" i="25" s="1"/>
  <c r="E46" i="25"/>
  <c r="D46" i="25"/>
  <c r="C46" i="25"/>
  <c r="B46" i="25"/>
  <c r="A46" i="25"/>
  <c r="M45" i="25"/>
  <c r="A10" i="25" s="1"/>
  <c r="L45" i="25"/>
  <c r="K45" i="25"/>
  <c r="J45" i="25"/>
  <c r="G45" i="25"/>
  <c r="I45" i="25" s="1"/>
  <c r="B10" i="25" s="1"/>
  <c r="E45" i="25"/>
  <c r="D45" i="25"/>
  <c r="C45" i="25"/>
  <c r="B45" i="25"/>
  <c r="A45" i="25"/>
  <c r="H33" i="25"/>
  <c r="N31" i="25"/>
  <c r="M31" i="25"/>
  <c r="L31" i="25"/>
  <c r="K31" i="25"/>
  <c r="H31" i="25"/>
  <c r="J31" i="25" s="1"/>
  <c r="G31" i="25"/>
  <c r="E31" i="25"/>
  <c r="D31" i="25"/>
  <c r="C31" i="25"/>
  <c r="B31" i="25"/>
  <c r="A31" i="25"/>
  <c r="N30" i="25"/>
  <c r="M30" i="25"/>
  <c r="L30" i="25"/>
  <c r="K30" i="25"/>
  <c r="J30" i="25"/>
  <c r="G30" i="25"/>
  <c r="I30" i="25" s="1"/>
  <c r="E30" i="25"/>
  <c r="D30" i="25"/>
  <c r="C30" i="25"/>
  <c r="B30" i="25"/>
  <c r="A30" i="25"/>
  <c r="N29" i="25"/>
  <c r="M29" i="25"/>
  <c r="L29" i="25"/>
  <c r="K29" i="25"/>
  <c r="J29" i="25"/>
  <c r="G29" i="25"/>
  <c r="I29" i="25" s="1"/>
  <c r="E29" i="25"/>
  <c r="D29" i="25"/>
  <c r="C29" i="25"/>
  <c r="B29" i="25"/>
  <c r="A29" i="25"/>
  <c r="N28" i="25"/>
  <c r="M28" i="25"/>
  <c r="A9" i="25" s="1"/>
  <c r="L28" i="25"/>
  <c r="K28" i="25"/>
  <c r="J28" i="25"/>
  <c r="G28" i="25"/>
  <c r="I28" i="25" s="1"/>
  <c r="E28" i="25"/>
  <c r="D28" i="25"/>
  <c r="C28" i="25"/>
  <c r="B28" i="25"/>
  <c r="A28" i="25"/>
  <c r="N27" i="25"/>
  <c r="M27" i="25"/>
  <c r="L27" i="25"/>
  <c r="K27" i="25"/>
  <c r="J27" i="25"/>
  <c r="G27" i="25"/>
  <c r="I27" i="25" s="1"/>
  <c r="E27" i="25"/>
  <c r="D27" i="25"/>
  <c r="C27" i="25"/>
  <c r="B27" i="25"/>
  <c r="A27" i="25"/>
  <c r="N26" i="25"/>
  <c r="M26" i="25"/>
  <c r="L26" i="25"/>
  <c r="K26" i="25"/>
  <c r="J26" i="25"/>
  <c r="G26" i="25"/>
  <c r="I26" i="25" s="1"/>
  <c r="E26" i="25"/>
  <c r="D26" i="25"/>
  <c r="C26" i="25"/>
  <c r="B26" i="25"/>
  <c r="A26" i="25"/>
  <c r="N25" i="25"/>
  <c r="M25" i="25"/>
  <c r="A8" i="25" s="1"/>
  <c r="L25" i="25"/>
  <c r="K25" i="25"/>
  <c r="J25" i="25"/>
  <c r="G25" i="25"/>
  <c r="I25" i="25" s="1"/>
  <c r="E25" i="25"/>
  <c r="D25" i="25"/>
  <c r="C25" i="25"/>
  <c r="B25" i="25"/>
  <c r="A25" i="25"/>
  <c r="G10" i="24"/>
  <c r="N108" i="24"/>
  <c r="M108" i="24"/>
  <c r="L108" i="24"/>
  <c r="K108" i="24"/>
  <c r="J108" i="24"/>
  <c r="G108" i="24"/>
  <c r="I108" i="24" s="1"/>
  <c r="E108" i="24"/>
  <c r="D108" i="24"/>
  <c r="C108" i="24"/>
  <c r="B108" i="24"/>
  <c r="A108" i="24"/>
  <c r="N107" i="24"/>
  <c r="M107" i="24"/>
  <c r="L107" i="24"/>
  <c r="K107" i="24"/>
  <c r="J107" i="24"/>
  <c r="G107" i="24"/>
  <c r="I107" i="24" s="1"/>
  <c r="E107" i="24"/>
  <c r="D107" i="24"/>
  <c r="C107" i="24"/>
  <c r="B107" i="24"/>
  <c r="A107" i="24"/>
  <c r="N106" i="24"/>
  <c r="M106" i="24"/>
  <c r="L106" i="24"/>
  <c r="K106" i="24"/>
  <c r="J106" i="24"/>
  <c r="G106" i="24"/>
  <c r="I106" i="24" s="1"/>
  <c r="E106" i="24"/>
  <c r="D106" i="24"/>
  <c r="C106" i="24"/>
  <c r="B106" i="24"/>
  <c r="A106" i="24"/>
  <c r="N105" i="24"/>
  <c r="M105" i="24"/>
  <c r="L105" i="24"/>
  <c r="K105" i="24"/>
  <c r="J105" i="24"/>
  <c r="G105" i="24"/>
  <c r="I105" i="24" s="1"/>
  <c r="F105" i="24"/>
  <c r="E105" i="24"/>
  <c r="D105" i="24"/>
  <c r="C105" i="24"/>
  <c r="B105" i="24"/>
  <c r="A105" i="24"/>
  <c r="N104" i="24"/>
  <c r="M104" i="24"/>
  <c r="L104" i="24"/>
  <c r="K104" i="24"/>
  <c r="J104" i="24"/>
  <c r="G104" i="24"/>
  <c r="I104" i="24" s="1"/>
  <c r="E104" i="24"/>
  <c r="D104" i="24"/>
  <c r="C104" i="24"/>
  <c r="B104" i="24"/>
  <c r="A104" i="24"/>
  <c r="A35" i="22"/>
  <c r="A34" i="22"/>
  <c r="A33" i="22"/>
  <c r="H87" i="24"/>
  <c r="H85" i="24"/>
  <c r="J85" i="24" s="1"/>
  <c r="M84" i="24"/>
  <c r="L84" i="24"/>
  <c r="K84" i="24"/>
  <c r="J84" i="24"/>
  <c r="G84" i="24"/>
  <c r="I84" i="24" s="1"/>
  <c r="E84" i="24"/>
  <c r="D84" i="24"/>
  <c r="C84" i="24"/>
  <c r="B84" i="24"/>
  <c r="A84" i="24"/>
  <c r="M83" i="24"/>
  <c r="L83" i="24"/>
  <c r="K83" i="24"/>
  <c r="J83" i="24"/>
  <c r="G83" i="24"/>
  <c r="I83" i="24" s="1"/>
  <c r="E83" i="24"/>
  <c r="D83" i="24"/>
  <c r="C83" i="24"/>
  <c r="B83" i="24"/>
  <c r="A83" i="24"/>
  <c r="M82" i="24"/>
  <c r="L82" i="24"/>
  <c r="K82" i="24"/>
  <c r="J82" i="24"/>
  <c r="G82" i="24"/>
  <c r="I82" i="24" s="1"/>
  <c r="E82" i="24"/>
  <c r="D82" i="24"/>
  <c r="C82" i="24"/>
  <c r="B82" i="24"/>
  <c r="A82" i="24"/>
  <c r="M81" i="24"/>
  <c r="L81" i="24"/>
  <c r="K81" i="24"/>
  <c r="J81" i="24"/>
  <c r="G81" i="24"/>
  <c r="I81" i="24" s="1"/>
  <c r="E81" i="24"/>
  <c r="D81" i="24"/>
  <c r="C81" i="24"/>
  <c r="B81" i="24"/>
  <c r="A81" i="24"/>
  <c r="M80" i="24"/>
  <c r="L80" i="24"/>
  <c r="K80" i="24"/>
  <c r="J80" i="24"/>
  <c r="G80" i="24"/>
  <c r="I80" i="24" s="1"/>
  <c r="E80" i="24"/>
  <c r="D80" i="24"/>
  <c r="C80" i="24"/>
  <c r="B80" i="24"/>
  <c r="A80" i="24"/>
  <c r="M85" i="24"/>
  <c r="L85" i="24"/>
  <c r="K85" i="24"/>
  <c r="G85" i="24"/>
  <c r="E85" i="24"/>
  <c r="D85" i="24"/>
  <c r="C85" i="24"/>
  <c r="B85" i="24"/>
  <c r="A85" i="24"/>
  <c r="M63" i="24"/>
  <c r="L63" i="24"/>
  <c r="K63" i="24"/>
  <c r="J63" i="24"/>
  <c r="J65" i="24" s="1"/>
  <c r="G63" i="24"/>
  <c r="I63" i="24" s="1"/>
  <c r="E63" i="24"/>
  <c r="D63" i="24"/>
  <c r="C63" i="24"/>
  <c r="B63" i="24"/>
  <c r="A63" i="24"/>
  <c r="M50" i="24"/>
  <c r="L50" i="24"/>
  <c r="K50" i="24"/>
  <c r="J50" i="24"/>
  <c r="G50" i="24"/>
  <c r="I50" i="24" s="1"/>
  <c r="E50" i="24"/>
  <c r="D50" i="24"/>
  <c r="C50" i="24"/>
  <c r="B50" i="24"/>
  <c r="A50" i="24"/>
  <c r="M49" i="24"/>
  <c r="L49" i="24"/>
  <c r="K49" i="24"/>
  <c r="J49" i="24"/>
  <c r="G49" i="24"/>
  <c r="I49" i="24" s="1"/>
  <c r="E49" i="24"/>
  <c r="D49" i="24"/>
  <c r="C49" i="24"/>
  <c r="B49" i="24"/>
  <c r="A49" i="24"/>
  <c r="M48" i="24"/>
  <c r="G12" i="24" s="1"/>
  <c r="L48" i="24"/>
  <c r="K48" i="24"/>
  <c r="J48" i="24"/>
  <c r="G48" i="24"/>
  <c r="I48" i="24" s="1"/>
  <c r="I12" i="24" s="1"/>
  <c r="E48" i="24"/>
  <c r="D48" i="24"/>
  <c r="C48" i="24"/>
  <c r="B48" i="24"/>
  <c r="A48" i="24"/>
  <c r="I26" i="22"/>
  <c r="I24" i="22"/>
  <c r="H35" i="24"/>
  <c r="H33" i="24"/>
  <c r="J33" i="24" s="1"/>
  <c r="N33" i="24"/>
  <c r="M33" i="24"/>
  <c r="L33" i="24"/>
  <c r="K33" i="24"/>
  <c r="G33" i="24"/>
  <c r="E33" i="24"/>
  <c r="D33" i="24"/>
  <c r="C33" i="24"/>
  <c r="B33" i="24"/>
  <c r="A33" i="24"/>
  <c r="N32" i="24"/>
  <c r="M32" i="24"/>
  <c r="L32" i="24"/>
  <c r="K32" i="24"/>
  <c r="J32" i="24"/>
  <c r="G32" i="24"/>
  <c r="I32" i="24" s="1"/>
  <c r="E32" i="24"/>
  <c r="D32" i="24"/>
  <c r="C32" i="24"/>
  <c r="B32" i="24"/>
  <c r="A32" i="24"/>
  <c r="N31" i="24"/>
  <c r="M31" i="24"/>
  <c r="L31" i="24"/>
  <c r="K31" i="24"/>
  <c r="J31" i="24"/>
  <c r="G31" i="24"/>
  <c r="I31" i="24" s="1"/>
  <c r="E31" i="24"/>
  <c r="D31" i="24"/>
  <c r="C31" i="24"/>
  <c r="B31" i="24"/>
  <c r="A31" i="24"/>
  <c r="N30" i="24"/>
  <c r="M30" i="24"/>
  <c r="G11" i="24" s="1"/>
  <c r="L30" i="24"/>
  <c r="K30" i="24"/>
  <c r="J30" i="24"/>
  <c r="G30" i="24"/>
  <c r="I30" i="24" s="1"/>
  <c r="E30" i="24"/>
  <c r="D30" i="24"/>
  <c r="C30" i="24"/>
  <c r="B30" i="24"/>
  <c r="A30" i="24"/>
  <c r="N29" i="24"/>
  <c r="M29" i="24"/>
  <c r="L29" i="24"/>
  <c r="K29" i="24"/>
  <c r="J29" i="24"/>
  <c r="G29" i="24"/>
  <c r="I29" i="24" s="1"/>
  <c r="E29" i="24"/>
  <c r="D29" i="24"/>
  <c r="C29" i="24"/>
  <c r="B29" i="24"/>
  <c r="A29" i="24"/>
  <c r="N28" i="24"/>
  <c r="M28" i="24"/>
  <c r="L28" i="24"/>
  <c r="K28" i="24"/>
  <c r="J28" i="24"/>
  <c r="G28" i="24"/>
  <c r="I28" i="24" s="1"/>
  <c r="E28" i="24"/>
  <c r="D28" i="24"/>
  <c r="C28" i="24"/>
  <c r="B28" i="24"/>
  <c r="A28" i="24"/>
  <c r="N27" i="24"/>
  <c r="M27" i="24"/>
  <c r="L27" i="24"/>
  <c r="K27" i="24"/>
  <c r="J27" i="24"/>
  <c r="G27" i="24"/>
  <c r="I27" i="24" s="1"/>
  <c r="E27" i="24"/>
  <c r="D27" i="24"/>
  <c r="C27" i="24"/>
  <c r="B27" i="24"/>
  <c r="A27" i="24"/>
  <c r="N26" i="22"/>
  <c r="M26" i="22"/>
  <c r="L26" i="22"/>
  <c r="K26" i="22"/>
  <c r="J26" i="22"/>
  <c r="G26" i="22"/>
  <c r="F26" i="22"/>
  <c r="E26" i="22"/>
  <c r="D26" i="22"/>
  <c r="C26" i="22"/>
  <c r="B26" i="22"/>
  <c r="A26" i="22"/>
  <c r="N24" i="22"/>
  <c r="M25" i="22"/>
  <c r="L25" i="22"/>
  <c r="K25" i="22"/>
  <c r="J25" i="22"/>
  <c r="G25" i="22"/>
  <c r="I25" i="22" s="1"/>
  <c r="F25" i="22"/>
  <c r="E25" i="22"/>
  <c r="D25" i="22"/>
  <c r="C25" i="22"/>
  <c r="B25" i="22"/>
  <c r="A25" i="22"/>
  <c r="M24" i="22"/>
  <c r="L24" i="22"/>
  <c r="K24" i="22"/>
  <c r="J24" i="22"/>
  <c r="G24" i="22"/>
  <c r="F24" i="22"/>
  <c r="E24" i="22"/>
  <c r="D24" i="22"/>
  <c r="C24" i="22"/>
  <c r="B24" i="22"/>
  <c r="A24" i="22"/>
  <c r="N25" i="22"/>
  <c r="J23" i="21"/>
  <c r="L23" i="21"/>
  <c r="F106" i="24" s="1"/>
  <c r="J22" i="21"/>
  <c r="L22" i="21"/>
  <c r="F101" i="25" s="1"/>
  <c r="L21" i="21"/>
  <c r="F104" i="24" s="1"/>
  <c r="G22" i="22"/>
  <c r="I22" i="22" s="1"/>
  <c r="C8" i="22"/>
  <c r="N8" i="22"/>
  <c r="M28" i="22"/>
  <c r="L28" i="22"/>
  <c r="K28" i="22"/>
  <c r="J28" i="22"/>
  <c r="G28" i="22"/>
  <c r="I28" i="22" s="1"/>
  <c r="E28" i="22"/>
  <c r="D28" i="22"/>
  <c r="C28" i="22"/>
  <c r="M27" i="22"/>
  <c r="L27" i="22"/>
  <c r="K27" i="22"/>
  <c r="J27" i="22"/>
  <c r="G27" i="22"/>
  <c r="I27" i="22" s="1"/>
  <c r="E27" i="22"/>
  <c r="D27" i="22"/>
  <c r="C27" i="22"/>
  <c r="M23" i="22"/>
  <c r="L23" i="22"/>
  <c r="K23" i="22"/>
  <c r="J23" i="22"/>
  <c r="G23" i="22"/>
  <c r="I23" i="22" s="1"/>
  <c r="E23" i="22"/>
  <c r="D23" i="22"/>
  <c r="C23" i="22"/>
  <c r="M22" i="22"/>
  <c r="L22" i="22"/>
  <c r="K22" i="22"/>
  <c r="J22" i="22"/>
  <c r="E22" i="22"/>
  <c r="D22" i="22"/>
  <c r="C22" i="22"/>
  <c r="M21" i="22"/>
  <c r="L21" i="22"/>
  <c r="K21" i="22"/>
  <c r="J21" i="22"/>
  <c r="G21" i="22"/>
  <c r="I21" i="22" s="1"/>
  <c r="E21" i="22"/>
  <c r="D21" i="22"/>
  <c r="C21" i="22"/>
  <c r="N27" i="22"/>
  <c r="N20" i="22"/>
  <c r="M20" i="22"/>
  <c r="L20" i="22"/>
  <c r="K20" i="22"/>
  <c r="J20" i="22"/>
  <c r="G20" i="22"/>
  <c r="I20" i="22" s="1"/>
  <c r="B35" i="22" s="1"/>
  <c r="E20" i="22"/>
  <c r="D20" i="22"/>
  <c r="C20" i="22"/>
  <c r="M19" i="22"/>
  <c r="L19" i="22"/>
  <c r="K19" i="22"/>
  <c r="J19" i="22"/>
  <c r="G19" i="22"/>
  <c r="I19" i="22" s="1"/>
  <c r="E19" i="22"/>
  <c r="D19" i="22"/>
  <c r="C19" i="22"/>
  <c r="M18" i="22"/>
  <c r="L18" i="22"/>
  <c r="K18" i="22"/>
  <c r="J18" i="22"/>
  <c r="G18" i="22"/>
  <c r="I18" i="22" s="1"/>
  <c r="E18" i="22"/>
  <c r="D18" i="22"/>
  <c r="C18" i="22"/>
  <c r="M17" i="22"/>
  <c r="L17" i="22"/>
  <c r="K17" i="22"/>
  <c r="J17" i="22"/>
  <c r="G17" i="22"/>
  <c r="I17" i="22" s="1"/>
  <c r="E17" i="22"/>
  <c r="D17" i="22"/>
  <c r="C17" i="22"/>
  <c r="M16" i="22"/>
  <c r="L16" i="22"/>
  <c r="K16" i="22"/>
  <c r="J16" i="22"/>
  <c r="G16" i="22"/>
  <c r="I16" i="22" s="1"/>
  <c r="E16" i="22"/>
  <c r="D16" i="22"/>
  <c r="C16" i="22"/>
  <c r="N15" i="22"/>
  <c r="M15" i="22"/>
  <c r="L15" i="22"/>
  <c r="K15" i="22"/>
  <c r="J15" i="22"/>
  <c r="G15" i="22"/>
  <c r="I15" i="22" s="1"/>
  <c r="E15" i="22"/>
  <c r="D15" i="22"/>
  <c r="C15" i="22"/>
  <c r="M14" i="22"/>
  <c r="L14" i="22"/>
  <c r="K14" i="22"/>
  <c r="J14" i="22"/>
  <c r="G14" i="22"/>
  <c r="I14" i="22" s="1"/>
  <c r="E14" i="22"/>
  <c r="D14" i="22"/>
  <c r="C14" i="22"/>
  <c r="M13" i="22"/>
  <c r="L13" i="22"/>
  <c r="K13" i="22"/>
  <c r="J13" i="22"/>
  <c r="G13" i="22"/>
  <c r="I13" i="22" s="1"/>
  <c r="E13" i="22"/>
  <c r="D13" i="22"/>
  <c r="C13" i="22"/>
  <c r="M12" i="22"/>
  <c r="L12" i="22"/>
  <c r="K12" i="22"/>
  <c r="J12" i="22"/>
  <c r="G12" i="22"/>
  <c r="I12" i="22" s="1"/>
  <c r="E12" i="22"/>
  <c r="D12" i="22"/>
  <c r="C12" i="22"/>
  <c r="M11" i="22"/>
  <c r="L11" i="22"/>
  <c r="K11" i="22"/>
  <c r="J11" i="22"/>
  <c r="G11" i="22"/>
  <c r="I11" i="22" s="1"/>
  <c r="E11" i="22"/>
  <c r="D11" i="22"/>
  <c r="C11" i="22"/>
  <c r="J8" i="22"/>
  <c r="J9" i="22"/>
  <c r="J10" i="22"/>
  <c r="N10" i="22"/>
  <c r="M10" i="22"/>
  <c r="L10" i="22"/>
  <c r="K10" i="22"/>
  <c r="G10" i="22"/>
  <c r="I10" i="22" s="1"/>
  <c r="E10" i="22"/>
  <c r="D10" i="22"/>
  <c r="C10" i="22"/>
  <c r="N9" i="22"/>
  <c r="M9" i="22"/>
  <c r="L9" i="22"/>
  <c r="K9" i="22"/>
  <c r="G9" i="22"/>
  <c r="I9" i="22" s="1"/>
  <c r="E9" i="22"/>
  <c r="D9" i="22"/>
  <c r="C9" i="22"/>
  <c r="M8" i="22"/>
  <c r="L8" i="22"/>
  <c r="K8" i="22"/>
  <c r="G8" i="22"/>
  <c r="I8" i="22" s="1"/>
  <c r="E8" i="22"/>
  <c r="D8" i="22"/>
  <c r="B28" i="22"/>
  <c r="B27" i="22"/>
  <c r="B23" i="22"/>
  <c r="B22" i="22"/>
  <c r="B21" i="22"/>
  <c r="B20" i="22"/>
  <c r="B19" i="22"/>
  <c r="B18" i="22"/>
  <c r="B17" i="22"/>
  <c r="B16" i="22"/>
  <c r="B15" i="22"/>
  <c r="B14" i="22"/>
  <c r="B13" i="22"/>
  <c r="B12" i="22"/>
  <c r="B11" i="22"/>
  <c r="B10" i="22"/>
  <c r="B9" i="22"/>
  <c r="B8" i="22"/>
  <c r="A11" i="22"/>
  <c r="A9" i="22"/>
  <c r="A23" i="22"/>
  <c r="A22" i="22"/>
  <c r="A21" i="22"/>
  <c r="A20" i="22"/>
  <c r="A28" i="22"/>
  <c r="A27" i="22"/>
  <c r="A19" i="22"/>
  <c r="A18" i="22"/>
  <c r="A17" i="22"/>
  <c r="A16" i="22"/>
  <c r="A15" i="22"/>
  <c r="A14" i="22"/>
  <c r="A12" i="22"/>
  <c r="A13" i="22"/>
  <c r="I11" i="24" l="1"/>
  <c r="F100" i="25"/>
  <c r="F102" i="25"/>
  <c r="B9" i="25"/>
  <c r="J83" i="25"/>
  <c r="J49" i="25"/>
  <c r="J33" i="25"/>
  <c r="I31" i="25"/>
  <c r="I33" i="25" s="1"/>
  <c r="I106" i="25"/>
  <c r="I49" i="25"/>
  <c r="I81" i="25"/>
  <c r="I83" i="25" s="1"/>
  <c r="I10" i="24"/>
  <c r="I13" i="24" s="1"/>
  <c r="I110" i="24"/>
  <c r="J87" i="24"/>
  <c r="B34" i="22"/>
  <c r="B33" i="22"/>
  <c r="I85" i="24"/>
  <c r="I87" i="24" s="1"/>
  <c r="I33" i="24"/>
  <c r="I35" i="24" s="1"/>
  <c r="J52" i="24"/>
  <c r="I65" i="24"/>
  <c r="I52" i="24"/>
  <c r="J35" i="24"/>
  <c r="B25" i="8"/>
  <c r="B24" i="8"/>
  <c r="B23" i="8"/>
  <c r="B22" i="8"/>
  <c r="B21" i="8"/>
  <c r="B19" i="8"/>
  <c r="E25" i="8"/>
  <c r="E24" i="8"/>
  <c r="E22" i="8"/>
  <c r="E21" i="8"/>
  <c r="E19" i="8"/>
  <c r="B8" i="25" l="1"/>
  <c r="B11" i="25" s="1"/>
  <c r="B36" i="22"/>
  <c r="N28" i="22"/>
  <c r="N19" i="22"/>
  <c r="N18" i="22"/>
  <c r="N17" i="22"/>
  <c r="N16" i="22"/>
  <c r="N14" i="22"/>
  <c r="N11" i="22"/>
  <c r="N12" i="22"/>
  <c r="N13" i="22"/>
  <c r="N23" i="22"/>
  <c r="N21" i="22"/>
  <c r="N22" i="22"/>
  <c r="G10" i="7"/>
  <c r="G9" i="7"/>
  <c r="A10" i="20"/>
  <c r="A12" i="20"/>
  <c r="A42" i="20" s="1"/>
  <c r="A13" i="20"/>
  <c r="A43" i="20" s="1"/>
  <c r="A14" i="20"/>
  <c r="B39" i="20" s="1"/>
  <c r="A16" i="20"/>
  <c r="B41" i="20" s="1"/>
  <c r="A17" i="20"/>
  <c r="B42" i="20" s="1"/>
  <c r="A18" i="20"/>
  <c r="B43" i="20" s="1"/>
  <c r="A19" i="20"/>
  <c r="E39" i="20" s="1"/>
  <c r="A20" i="20"/>
  <c r="E40" i="20" s="1"/>
  <c r="A21" i="20"/>
  <c r="E41" i="20" s="1"/>
  <c r="A22" i="20"/>
  <c r="E42" i="20" s="1"/>
  <c r="A23" i="20"/>
  <c r="E43" i="20" s="1"/>
  <c r="A9" i="20"/>
  <c r="A39" i="20" s="1"/>
  <c r="C21" i="20"/>
  <c r="C10" i="7"/>
  <c r="C9" i="7"/>
  <c r="A9" i="7"/>
  <c r="B8" i="8"/>
  <c r="B9" i="8"/>
  <c r="B11" i="8"/>
  <c r="B12" i="8"/>
  <c r="B7" i="8"/>
  <c r="B12" i="5"/>
  <c r="B8" i="5"/>
  <c r="B9" i="5"/>
  <c r="B11" i="5"/>
  <c r="B7" i="5"/>
  <c r="L25" i="21"/>
  <c r="L17" i="21"/>
  <c r="L10" i="21"/>
  <c r="L9" i="21"/>
  <c r="L8" i="21"/>
  <c r="L18" i="21"/>
  <c r="L19" i="21"/>
  <c r="L20" i="21"/>
  <c r="L24" i="21"/>
  <c r="L16" i="21"/>
  <c r="L15" i="21"/>
  <c r="L14" i="21"/>
  <c r="L13" i="21"/>
  <c r="L12" i="21"/>
  <c r="L11" i="21"/>
  <c r="L7" i="21"/>
  <c r="L6" i="21"/>
  <c r="L5" i="21"/>
  <c r="G5" i="18"/>
  <c r="E21" i="20" l="1"/>
  <c r="I23" i="7" s="1"/>
  <c r="F28" i="25"/>
  <c r="F30" i="24"/>
  <c r="F17" i="22"/>
  <c r="F82" i="24"/>
  <c r="F78" i="25"/>
  <c r="F20" i="22"/>
  <c r="F48" i="24"/>
  <c r="F45" i="25"/>
  <c r="F27" i="22"/>
  <c r="F103" i="25"/>
  <c r="F107" i="24"/>
  <c r="F28" i="22"/>
  <c r="F108" i="24"/>
  <c r="F104" i="25"/>
  <c r="F21" i="22"/>
  <c r="F49" i="24"/>
  <c r="F46" i="25"/>
  <c r="F80" i="25"/>
  <c r="F84" i="24"/>
  <c r="F29" i="24"/>
  <c r="F27" i="25"/>
  <c r="F23" i="22"/>
  <c r="F63" i="24"/>
  <c r="F59" i="25"/>
  <c r="F76" i="25"/>
  <c r="F80" i="24"/>
  <c r="F81" i="25"/>
  <c r="F31" i="25"/>
  <c r="F85" i="24"/>
  <c r="F33" i="24"/>
  <c r="F47" i="25"/>
  <c r="F50" i="24"/>
  <c r="F81" i="24"/>
  <c r="F77" i="25"/>
  <c r="F29" i="25"/>
  <c r="F31" i="24"/>
  <c r="F18" i="22"/>
  <c r="F79" i="25"/>
  <c r="F83" i="24"/>
  <c r="F32" i="24"/>
  <c r="F30" i="25"/>
  <c r="F28" i="24"/>
  <c r="F26" i="25"/>
  <c r="F27" i="24"/>
  <c r="F25" i="25"/>
  <c r="F8" i="22"/>
  <c r="F19" i="22"/>
  <c r="F10" i="22"/>
  <c r="F14" i="22"/>
  <c r="F22" i="22"/>
  <c r="F9" i="22"/>
  <c r="F15" i="22"/>
  <c r="F16" i="22"/>
  <c r="F11" i="22"/>
  <c r="F12" i="22"/>
  <c r="F13" i="22"/>
  <c r="I21" i="20" l="1"/>
  <c r="I12" i="7" l="1"/>
  <c r="I30" i="22"/>
  <c r="C23" i="20" l="1"/>
  <c r="C22" i="20"/>
  <c r="C18" i="20"/>
  <c r="C17" i="20"/>
  <c r="C16" i="20"/>
  <c r="C14" i="20"/>
  <c r="C13" i="20"/>
  <c r="C12" i="20"/>
  <c r="C10" i="20"/>
  <c r="C9" i="20"/>
  <c r="E22" i="20" l="1"/>
  <c r="E16" i="20"/>
  <c r="E9" i="20"/>
  <c r="E9" i="7" s="1"/>
  <c r="E12" i="20"/>
  <c r="E23" i="20"/>
  <c r="E15" i="20"/>
  <c r="E17" i="20"/>
  <c r="E18" i="20"/>
  <c r="E10" i="20"/>
  <c r="E10" i="7" s="1"/>
  <c r="E13" i="20"/>
  <c r="E14" i="20"/>
  <c r="H18" i="9"/>
  <c r="H19" i="9"/>
  <c r="H20" i="9"/>
  <c r="H21" i="9"/>
  <c r="H22" i="9"/>
  <c r="H17" i="9"/>
  <c r="B11" i="9"/>
  <c r="B10" i="9"/>
  <c r="I14" i="20" l="1"/>
  <c r="I18" i="20"/>
  <c r="I12" i="20"/>
  <c r="I13" i="20"/>
  <c r="I17" i="20"/>
  <c r="I9" i="20"/>
  <c r="I15" i="20"/>
  <c r="I16" i="20"/>
  <c r="I10" i="20"/>
  <c r="I23" i="20"/>
  <c r="I22" i="20"/>
  <c r="B10" i="4"/>
  <c r="P5" i="2"/>
  <c r="C24" i="1" s="1"/>
  <c r="O5" i="2"/>
  <c r="C23" i="1" s="1"/>
  <c r="N5" i="2"/>
  <c r="C22" i="1" s="1"/>
  <c r="M5" i="2"/>
  <c r="C21" i="1" s="1"/>
  <c r="L5" i="2"/>
  <c r="C20" i="1" s="1"/>
  <c r="K5" i="2"/>
  <c r="C19" i="1" s="1"/>
  <c r="H5" i="2"/>
  <c r="C29" i="1" s="1"/>
  <c r="A5" i="2"/>
  <c r="C27" i="1" s="1"/>
  <c r="B10" i="8" l="1"/>
  <c r="B10" i="5"/>
  <c r="E23" i="8"/>
  <c r="I23" i="8" s="1"/>
  <c r="C20" i="20"/>
  <c r="C19" i="20"/>
  <c r="E7" i="4"/>
  <c r="I7" i="4" s="1"/>
  <c r="D12" i="24"/>
  <c r="E12" i="8"/>
  <c r="I12" i="8" s="1"/>
  <c r="E12" i="4"/>
  <c r="I12" i="4" s="1"/>
  <c r="E11" i="8"/>
  <c r="I11" i="8" s="1"/>
  <c r="E11" i="4"/>
  <c r="I11" i="4" s="1"/>
  <c r="E10" i="8"/>
  <c r="E10" i="4"/>
  <c r="I10" i="4" s="1"/>
  <c r="E9" i="8"/>
  <c r="E9" i="4"/>
  <c r="I9" i="4" s="1"/>
  <c r="E8" i="8"/>
  <c r="E8" i="4"/>
  <c r="I8" i="4" s="1"/>
  <c r="B9" i="9"/>
  <c r="E9" i="9"/>
  <c r="I9" i="9" s="1"/>
  <c r="D10" i="5"/>
  <c r="J10" i="5" s="1"/>
  <c r="E10" i="9"/>
  <c r="D11" i="5"/>
  <c r="J11" i="5" s="1"/>
  <c r="D12" i="5"/>
  <c r="J12" i="5" s="1"/>
  <c r="E11" i="9"/>
  <c r="I11" i="9" s="1"/>
  <c r="I26" i="8"/>
  <c r="I20" i="8"/>
  <c r="I10" i="7"/>
  <c r="I11" i="7"/>
  <c r="I13" i="7"/>
  <c r="I15" i="7"/>
  <c r="I16" i="7"/>
  <c r="I17" i="7"/>
  <c r="I18" i="7"/>
  <c r="I19" i="7"/>
  <c r="I20" i="7"/>
  <c r="I9" i="7"/>
  <c r="I25" i="8"/>
  <c r="I24" i="8"/>
  <c r="I22" i="8"/>
  <c r="I21" i="8"/>
  <c r="I19" i="8"/>
  <c r="D58" i="24" l="1"/>
  <c r="L65" i="24" s="1"/>
  <c r="D18" i="24"/>
  <c r="D20" i="24" s="1"/>
  <c r="L35" i="24" s="1"/>
  <c r="D41" i="24"/>
  <c r="D43" i="24" s="1"/>
  <c r="L52" i="24" s="1"/>
  <c r="L19" i="24"/>
  <c r="H36" i="24" s="1"/>
  <c r="E19" i="20"/>
  <c r="I21" i="7" s="1"/>
  <c r="I27" i="8"/>
  <c r="E20" i="20"/>
  <c r="I22" i="7" s="1"/>
  <c r="E8" i="9"/>
  <c r="I8" i="9" s="1"/>
  <c r="E7" i="9"/>
  <c r="I7" i="9" s="1"/>
  <c r="E6" i="9"/>
  <c r="I6" i="9" s="1"/>
  <c r="I10" i="8"/>
  <c r="I9" i="8"/>
  <c r="I8" i="8"/>
  <c r="E7" i="8"/>
  <c r="I7" i="8" s="1"/>
  <c r="D54" i="25" l="1"/>
  <c r="L61" i="25" s="1"/>
  <c r="I20" i="20"/>
  <c r="E24" i="20"/>
  <c r="I14" i="7"/>
  <c r="I24" i="7" s="1"/>
  <c r="I19" i="20"/>
  <c r="I13" i="8"/>
  <c r="I12" i="9"/>
  <c r="G8" i="6"/>
  <c r="G21" i="6"/>
  <c r="G7" i="6"/>
  <c r="D9" i="5"/>
  <c r="J9" i="5" s="1"/>
  <c r="D8" i="5"/>
  <c r="J8" i="5" s="1"/>
  <c r="D7" i="5"/>
  <c r="J7" i="5" s="1"/>
  <c r="G15" i="4"/>
  <c r="D41" i="22" l="1"/>
  <c r="D92" i="24"/>
  <c r="D88" i="25"/>
  <c r="I24" i="20"/>
  <c r="D71" i="25"/>
  <c r="H84" i="25" s="1"/>
  <c r="D73" i="24"/>
  <c r="H88" i="24" s="1"/>
  <c r="F26" i="7"/>
  <c r="F28" i="7" s="1"/>
  <c r="F20" i="9"/>
  <c r="I20" i="9" s="1"/>
  <c r="F22" i="9"/>
  <c r="I22" i="9" s="1"/>
  <c r="F17" i="9"/>
  <c r="I17" i="9" s="1"/>
  <c r="F18" i="9"/>
  <c r="I18" i="9" s="1"/>
  <c r="F21" i="9"/>
  <c r="I21" i="9" s="1"/>
  <c r="F19" i="9"/>
  <c r="I19" i="9" s="1"/>
  <c r="G22" i="6"/>
  <c r="J13" i="5"/>
  <c r="C25" i="1"/>
  <c r="D38" i="25" l="1"/>
  <c r="D40" i="25" s="1"/>
  <c r="L49" i="25" s="1"/>
  <c r="F30" i="20"/>
  <c r="F32" i="20" s="1"/>
  <c r="F34" i="20" s="1"/>
  <c r="G24" i="6"/>
  <c r="G26" i="6" s="1"/>
  <c r="H34" i="25" s="1"/>
  <c r="I13" i="4"/>
  <c r="D66" i="25" l="1"/>
  <c r="D68" i="25" s="1"/>
  <c r="L83" i="25" s="1"/>
  <c r="D70" i="24"/>
  <c r="D72" i="24" s="1"/>
  <c r="L87" i="24" s="1"/>
  <c r="I17" i="4"/>
  <c r="I19" i="4" l="1"/>
  <c r="D17" i="25" s="1"/>
  <c r="L33" i="25" s="1"/>
</calcChain>
</file>

<file path=xl/sharedStrings.xml><?xml version="1.0" encoding="utf-8"?>
<sst xmlns="http://schemas.openxmlformats.org/spreadsheetml/2006/main" count="901" uniqueCount="497">
  <si>
    <t>Organization Name:</t>
  </si>
  <si>
    <t>Name:</t>
  </si>
  <si>
    <t>Title:</t>
  </si>
  <si>
    <t>Email Address:</t>
  </si>
  <si>
    <t>Cell Phone:</t>
  </si>
  <si>
    <t># of Students:</t>
  </si>
  <si>
    <t># of Faculty:</t>
  </si>
  <si>
    <t># of Staff:</t>
  </si>
  <si>
    <t>Total Square Footage:</t>
  </si>
  <si>
    <t>Total # of Buildings:</t>
  </si>
  <si>
    <t># of Water Fountains in District:</t>
  </si>
  <si>
    <t>Individual Completing This Calculator:</t>
  </si>
  <si>
    <t>Students:</t>
  </si>
  <si>
    <t>Faculty:</t>
  </si>
  <si>
    <t>Will you provide hand sanitizer in bathroom and locker room facilities, provide soap and water, or both?</t>
  </si>
  <si>
    <t>When they perform certain activities such as making copies, attending staff/departmental meetings, etc.?</t>
  </si>
  <si>
    <t>Staff:</t>
  </si>
  <si>
    <t>When they have lunch or other breaks?</t>
  </si>
  <si>
    <t>When they interact with other staff members, vendors, or members of the public?</t>
  </si>
  <si>
    <t>Do you need to add an estimate for weekend activities?</t>
  </si>
  <si>
    <t>Visitors:</t>
  </si>
  <si>
    <t>Concerts and other performances?</t>
  </si>
  <si>
    <t>Parent/teacher conferences?</t>
  </si>
  <si>
    <t>Sporting events?</t>
  </si>
  <si>
    <t>Other events?</t>
  </si>
  <si>
    <t>Ave. "Squirts" per Day</t>
  </si>
  <si>
    <t># of People</t>
  </si>
  <si>
    <t>Weekly Total</t>
  </si>
  <si>
    <t>Average Squirt Size:</t>
  </si>
  <si>
    <t>mL</t>
  </si>
  <si>
    <t>Ounces</t>
  </si>
  <si>
    <t>Total Weekly Squirts:</t>
  </si>
  <si>
    <t>Total Weekly Hand Sanitizer Volume (Gallons)</t>
  </si>
  <si>
    <t>Total Weekly Hand Sanitizer Volume (Ounces):</t>
  </si>
  <si>
    <t>Hand Sanitizer Calculator:</t>
  </si>
  <si>
    <t>For example, after gym class, after lunch, between periods, etc.?</t>
  </si>
  <si>
    <t>For example, after lunch, between periods, etc.?</t>
  </si>
  <si>
    <t>Mask Calculator:</t>
  </si>
  <si>
    <t>Ave. Masks per Day</t>
  </si>
  <si>
    <t>Total Weekly Masks:</t>
  </si>
  <si>
    <t>Bathrooms</t>
  </si>
  <si>
    <t>Building Entrances</t>
  </si>
  <si>
    <t>Locker Rooms</t>
  </si>
  <si>
    <t>Outdoor Facilities</t>
  </si>
  <si>
    <t>Reception Areas</t>
  </si>
  <si>
    <t>Computer Labs</t>
  </si>
  <si>
    <t>Other</t>
  </si>
  <si>
    <t>Location Type</t>
  </si>
  <si>
    <t># of Locations</t>
  </si>
  <si>
    <t>Offices (Individual)</t>
  </si>
  <si>
    <t>Offices (Bullpen)</t>
  </si>
  <si>
    <t>Auditoriums/Theaters</t>
  </si>
  <si>
    <t>Desks</t>
  </si>
  <si>
    <t>Chairs</t>
  </si>
  <si>
    <t>Doorknobs</t>
  </si>
  <si>
    <t>Determine how many times you expect to disinfect surfaces throughout the day. Considerations include:</t>
  </si>
  <si>
    <t>Determine where you expect to use disinfectant wipes throughout the day. Locations include:</t>
  </si>
  <si>
    <t>Sinks</t>
  </si>
  <si>
    <t>When any surface, such as those listed above, is touched?</t>
  </si>
  <si>
    <t>Copiers/Printers</t>
  </si>
  <si>
    <t>Telephones</t>
  </si>
  <si>
    <t>Faucets</t>
  </si>
  <si>
    <t>Light Switches</t>
  </si>
  <si>
    <t>Toilets</t>
  </si>
  <si>
    <t># of Surfaces per Location</t>
  </si>
  <si>
    <t>Disinfectant Wipe Calculator:</t>
  </si>
  <si>
    <t>Determine the number of times per day that you expect to take each staff member's temperature. Considerations include:</t>
  </si>
  <si>
    <t>Thermometer Calculator:</t>
  </si>
  <si>
    <t>Total Weekly Temperature Checks:</t>
  </si>
  <si>
    <t>Ave. Temperture Check per Day</t>
  </si>
  <si>
    <t>Avg. Wipes Per Day</t>
  </si>
  <si>
    <r>
      <t xml:space="preserve">Determine the number of </t>
    </r>
    <r>
      <rPr>
        <b/>
        <u/>
        <sz val="11"/>
        <color theme="1"/>
        <rFont val="Calibri"/>
        <family val="2"/>
        <scheme val="minor"/>
      </rPr>
      <t>new</t>
    </r>
    <r>
      <rPr>
        <sz val="11"/>
        <color theme="1"/>
        <rFont val="Calibri"/>
        <family val="2"/>
        <scheme val="minor"/>
      </rPr>
      <t xml:space="preserve"> gloves per day you expect to provide to each student. Considerations include:</t>
    </r>
  </si>
  <si>
    <t>Will your School District require students to wear gloves?</t>
  </si>
  <si>
    <t>Will your School District provide gloves to students?</t>
  </si>
  <si>
    <r>
      <t xml:space="preserve">Determine the number of </t>
    </r>
    <r>
      <rPr>
        <b/>
        <u/>
        <sz val="11"/>
        <color theme="1"/>
        <rFont val="Calibri"/>
        <family val="2"/>
        <scheme val="minor"/>
      </rPr>
      <t>new</t>
    </r>
    <r>
      <rPr>
        <sz val="11"/>
        <color theme="1"/>
        <rFont val="Calibri"/>
        <family val="2"/>
        <scheme val="minor"/>
      </rPr>
      <t xml:space="preserve"> gloves per day you expect to provide to each faculty member. Considerations include:</t>
    </r>
  </si>
  <si>
    <t>Will your School District require faculty to wear gloves?</t>
  </si>
  <si>
    <t>Will your School District provide gloves to faculty?</t>
  </si>
  <si>
    <t>Will your School District require staff to wear gloves?</t>
  </si>
  <si>
    <t>Will your School District provide gloves to staff?</t>
  </si>
  <si>
    <t>Will your School District provide gloves for visitors? Considerations include:</t>
  </si>
  <si>
    <r>
      <t xml:space="preserve">Determine the number of </t>
    </r>
    <r>
      <rPr>
        <b/>
        <u/>
        <sz val="11"/>
        <color theme="1"/>
        <rFont val="Calibri"/>
        <family val="2"/>
        <scheme val="minor"/>
      </rPr>
      <t>new</t>
    </r>
    <r>
      <rPr>
        <sz val="11"/>
        <color theme="1"/>
        <rFont val="Calibri"/>
        <family val="2"/>
        <scheme val="minor"/>
      </rPr>
      <t xml:space="preserve"> masks per day that you expect to provide each staff member. Considerations include:</t>
    </r>
  </si>
  <si>
    <r>
      <t xml:space="preserve">Determine the number of </t>
    </r>
    <r>
      <rPr>
        <b/>
        <u/>
        <sz val="11"/>
        <color theme="1"/>
        <rFont val="Calibri"/>
        <family val="2"/>
        <scheme val="minor"/>
      </rPr>
      <t>new</t>
    </r>
    <r>
      <rPr>
        <sz val="11"/>
        <color theme="1"/>
        <rFont val="Calibri"/>
        <family val="2"/>
        <scheme val="minor"/>
      </rPr>
      <t xml:space="preserve"> gloves per day that you expect to provide each staff member. Considerations include:</t>
    </r>
  </si>
  <si>
    <t>Total Weekly Gloves:</t>
  </si>
  <si>
    <t>Latex</t>
  </si>
  <si>
    <t>Boxes per Week</t>
  </si>
  <si>
    <t>Glove Type</t>
  </si>
  <si>
    <t>Nitrile</t>
  </si>
  <si>
    <t>Vinyl</t>
  </si>
  <si>
    <t>Glove Type and Packaging Options:</t>
  </si>
  <si>
    <t>Water Refill Station Options:</t>
  </si>
  <si>
    <t>How often throughout the day would you require students to wear a new set of gloves?</t>
  </si>
  <si>
    <t>How often throughout the day would you require faculty to wear a new set of gloves?</t>
  </si>
  <si>
    <t>How often throughout the day would you require staff to wear a new set of gloves?</t>
  </si>
  <si>
    <t>Avg. Gloves (not pairs) per Day</t>
  </si>
  <si>
    <t>Gloves per Box</t>
  </si>
  <si>
    <t xml:space="preserve"> </t>
  </si>
  <si>
    <t>Daily Total</t>
  </si>
  <si>
    <t>Determine how many thermometers per location you will need to have available to check the volume of people passing through at the same time.</t>
  </si>
  <si>
    <t>How Many Times per Day will you Check Temperatures:</t>
  </si>
  <si>
    <t># of Thermometers per Location</t>
  </si>
  <si>
    <t>Total Thermometers</t>
  </si>
  <si>
    <t>Glove Calculator:</t>
  </si>
  <si>
    <t>Water Bottle Filling Station</t>
  </si>
  <si>
    <t>Total Water Refill Stations:</t>
  </si>
  <si>
    <t>Total Thermometers:</t>
  </si>
  <si>
    <t>Extras</t>
  </si>
  <si>
    <t>#</t>
  </si>
  <si>
    <t>Building Name</t>
  </si>
  <si>
    <t>Street Address</t>
  </si>
  <si>
    <t>City</t>
  </si>
  <si>
    <t>State</t>
  </si>
  <si>
    <t>Zip</t>
  </si>
  <si>
    <t>Loading Dock (Y/N)</t>
  </si>
  <si>
    <t>Forklift (Y/N)</t>
  </si>
  <si>
    <t>Building Address</t>
  </si>
  <si>
    <t>Building Contact Information</t>
  </si>
  <si>
    <t>Name</t>
  </si>
  <si>
    <t>Title</t>
  </si>
  <si>
    <t>Email Address</t>
  </si>
  <si>
    <t>Cell Phone</t>
  </si>
  <si>
    <t>Office Phone</t>
  </si>
  <si>
    <t>Building Type</t>
  </si>
  <si>
    <t>Maintenance</t>
  </si>
  <si>
    <t>Transportation</t>
  </si>
  <si>
    <t>Administration</t>
  </si>
  <si>
    <t>Totals</t>
  </si>
  <si>
    <t>States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</si>
  <si>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</si>
  <si>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</si>
  <si>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</si>
  <si>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</si>
  <si>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</si>
  <si>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</si>
  <si>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</si>
  <si>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</si>
  <si>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</si>
  <si>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</si>
  <si>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</si>
  <si>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</si>
  <si>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</si>
  <si>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</si>
  <si>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</si>
  <si>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</si>
  <si>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</si>
  <si>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</si>
  <si>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</si>
  <si>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</si>
  <si>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</si>
  <si>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</si>
  <si>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</si>
  <si>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</si>
  <si>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</si>
  <si>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</si>
  <si>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</si>
  <si>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</si>
  <si>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</si>
  <si>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</si>
  <si>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</si>
  <si>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</si>
  <si>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</si>
  <si>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</si>
  <si>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</si>
  <si>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</si>
  <si>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</si>
  <si>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</si>
  <si>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</si>
  <si>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</si>
  <si>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</si>
  <si>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</si>
  <si>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</si>
  <si>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</si>
  <si>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</si>
  <si>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</si>
  <si>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</si>
  <si>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</si>
  <si>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</si>
  <si>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</si>
  <si>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Building Information</t>
  </si>
  <si>
    <t>Yes/No</t>
  </si>
  <si>
    <t xml:space="preserve">Yes </t>
  </si>
  <si>
    <t>No</t>
  </si>
  <si>
    <t>Square Footage</t>
  </si>
  <si>
    <t>Building Population</t>
  </si>
  <si>
    <t>Population &amp; Facility Information About Your Organization:</t>
  </si>
  <si>
    <t>Note: this information is derived from the "Building Information Tab" once you complete that tab.</t>
  </si>
  <si>
    <t>Total Weekly On-Site Population:</t>
  </si>
  <si>
    <t>Additional Information About Your Organization:</t>
  </si>
  <si>
    <t>Note: this information is helpful to have in more accurately forecasting PPE &amp; safety supplies needs, but not required.</t>
  </si>
  <si>
    <t>Total Sanitation Locations:</t>
  </si>
  <si>
    <t>Entrances &amp; backstage areas</t>
  </si>
  <si>
    <t># of Bottles per Location</t>
  </si>
  <si>
    <t>Total Bottles</t>
  </si>
  <si>
    <t>Additional Inventory to "Swap Out" Empties</t>
  </si>
  <si>
    <t>Total Initial Purchase of Ready-to-Use Hand Sanitizer Bottles</t>
  </si>
  <si>
    <t>Notes</t>
  </si>
  <si>
    <t>Price/Unit</t>
  </si>
  <si>
    <t>SPA109006</t>
  </si>
  <si>
    <t>SPA108506</t>
  </si>
  <si>
    <t>Package Price</t>
  </si>
  <si>
    <t>Water Bottle Refill Stations</t>
  </si>
  <si>
    <t>Coffee Makers</t>
  </si>
  <si>
    <t>Vending Machines</t>
  </si>
  <si>
    <t>Weekly Cost</t>
  </si>
  <si>
    <t>Price per Glove</t>
  </si>
  <si>
    <t xml:space="preserve">The purpose of this tab is to help you calculate the volume of gloves your School District will utilize in a typical week when fully operational. We have linked the numbers of students, faculty, and staff you provided in the "Initial Information" tab. We inserted assumptions in each highlighted cell so you can see how the calculator works. Please update the highlighted cells with assumptions for your School District - the totals will calculate automatically. We have also included commonly sold types of gloves that are currently available. </t>
  </si>
  <si>
    <t>Things to consider when estimating the volume of gloves your School District will consume on a weekly basis:</t>
  </si>
  <si>
    <t>Things to consider when estimating the number of thermometers to purchase for daily temperature taking:</t>
  </si>
  <si>
    <t>Disinfectant Spray Calculator:</t>
  </si>
  <si>
    <t>Avg. Sprays Per Day</t>
  </si>
  <si>
    <t>Average Spray Size:</t>
  </si>
  <si>
    <t>Total Weekly Disinfectant Spray Volume (Ounces):</t>
  </si>
  <si>
    <t>Gallons</t>
  </si>
  <si>
    <t>Determine where you expect to use disinfectant spray throughout the day. Locations include:</t>
  </si>
  <si>
    <t>Distributor Name</t>
  </si>
  <si>
    <t>Product Information</t>
  </si>
  <si>
    <t>Packaging</t>
  </si>
  <si>
    <t>Unit of Measure</t>
  </si>
  <si>
    <t>Manufacturer</t>
  </si>
  <si>
    <t>Description</t>
  </si>
  <si>
    <t>Allied Eagle / Mellocraft</t>
  </si>
  <si>
    <t>Alcohol Hand Sanitizer</t>
  </si>
  <si>
    <t>Multiple</t>
  </si>
  <si>
    <t>DET128SANI55</t>
  </si>
  <si>
    <t>DR</t>
  </si>
  <si>
    <t>DET128SANI</t>
  </si>
  <si>
    <t>CASE</t>
  </si>
  <si>
    <t>DET128SANI64</t>
  </si>
  <si>
    <t>Tb-Cide Quat</t>
  </si>
  <si>
    <t>Spartan Chemical</t>
  </si>
  <si>
    <t>RTU Hard Surface Disinfectant</t>
  </si>
  <si>
    <t>SPA102103</t>
  </si>
  <si>
    <t>Sani-Tyze</t>
  </si>
  <si>
    <t>RTU Hard Surface Sanitizer</t>
  </si>
  <si>
    <t>SPA319503</t>
  </si>
  <si>
    <t>Hard Surface Wipe</t>
  </si>
  <si>
    <t>Drum Pump</t>
  </si>
  <si>
    <t>SPA994200</t>
  </si>
  <si>
    <t>Each</t>
  </si>
  <si>
    <t>EACH</t>
  </si>
  <si>
    <t>3-Ply Disposable Face Mask</t>
  </si>
  <si>
    <t>Body Gurad</t>
  </si>
  <si>
    <t xml:space="preserve">8 weeks </t>
  </si>
  <si>
    <t>BOX (50)</t>
  </si>
  <si>
    <t>SPA101704</t>
  </si>
  <si>
    <t>SPA101755</t>
  </si>
  <si>
    <t>SPA319655</t>
  </si>
  <si>
    <t xml:space="preserve">Fastenal </t>
  </si>
  <si>
    <t xml:space="preserve">Developed by: Sourcing Alliance/Equalis Group </t>
  </si>
  <si>
    <t>The PPE Order Volume Calculator</t>
  </si>
  <si>
    <t>How to Use the Calculator</t>
  </si>
  <si>
    <t>Initial Information</t>
  </si>
  <si>
    <t>Hand Sanitizer</t>
  </si>
  <si>
    <t>Sanitizer Locations</t>
  </si>
  <si>
    <t>Masks</t>
  </si>
  <si>
    <t>Wipes</t>
  </si>
  <si>
    <t>Disinfectant Spray</t>
  </si>
  <si>
    <t>Thermometers</t>
  </si>
  <si>
    <t>The PPE Order Volume Calculator - Order Now</t>
  </si>
  <si>
    <t>Product</t>
  </si>
  <si>
    <t>Order Cost</t>
  </si>
  <si>
    <t>Case of 6</t>
  </si>
  <si>
    <t>Lead Time</t>
  </si>
  <si>
    <t>Distributor</t>
  </si>
  <si>
    <t>Case of 4</t>
  </si>
  <si>
    <t>Unit Size</t>
  </si>
  <si>
    <t>Order Quantity</t>
  </si>
  <si>
    <t>Case of 12</t>
  </si>
  <si>
    <t>Total Units Ordered</t>
  </si>
  <si>
    <t>Box of 50</t>
  </si>
  <si>
    <t>Total Order Value</t>
  </si>
  <si>
    <t>Option 1: Quick Order</t>
  </si>
  <si>
    <t>Building Information/Ship-To Addresses</t>
  </si>
  <si>
    <t>Bldg #</t>
  </si>
  <si>
    <t>W.B. Mason</t>
  </si>
  <si>
    <t>3-Ply Surgical Face Mask</t>
  </si>
  <si>
    <t>ZDIRO23314</t>
  </si>
  <si>
    <t>1 week</t>
  </si>
  <si>
    <t>ZDIRO23024</t>
  </si>
  <si>
    <t>ZDIRO2355</t>
  </si>
  <si>
    <t>Fluid-Resistant, Pleated, and Non-Sterile</t>
  </si>
  <si>
    <t>NWLMASK3PLYDIS</t>
  </si>
  <si>
    <t>BOX</t>
  </si>
  <si>
    <t>NWLMASK3PLYSURG</t>
  </si>
  <si>
    <t xml:space="preserve">BOX </t>
  </si>
  <si>
    <t>2-3 weeks</t>
  </si>
  <si>
    <t>NWLTHERMOINFRA15ZA</t>
  </si>
  <si>
    <t>Beek's Game Out Solutions</t>
  </si>
  <si>
    <t xml:space="preserve">Unknown </t>
  </si>
  <si>
    <t>Package Unit Count</t>
  </si>
  <si>
    <t>2 weeks</t>
  </si>
  <si>
    <t>Lead Time/ Availability</t>
  </si>
  <si>
    <t>No pump included</t>
  </si>
  <si>
    <t>Pump included</t>
  </si>
  <si>
    <t>Pump for 55-gallon drum</t>
  </si>
  <si>
    <t>Higher kill rate, not as safe for children</t>
  </si>
  <si>
    <t>High kill rate, recommended option for schools</t>
  </si>
  <si>
    <t>One-case minimum order</t>
  </si>
  <si>
    <t>Sprayer included</t>
  </si>
  <si>
    <t>Ounces per gallon</t>
  </si>
  <si>
    <t>1 Drum</t>
  </si>
  <si>
    <t>Thermometer</t>
  </si>
  <si>
    <t>1/2 gallons per gallon</t>
  </si>
  <si>
    <t>Quarts per gallon</t>
  </si>
  <si>
    <t>NOTE: W.B. Mason requires a deposit on all PPE items in scarce supply at this time. Sourcing Alliance is working with W.B. Mason to determine what the deposit amount is and when/how it is to be paid.</t>
  </si>
  <si>
    <t>Think about traffic flow</t>
  </si>
  <si>
    <t>Case of 2,000</t>
  </si>
  <si>
    <t>Population</t>
  </si>
  <si>
    <t>In the evening/overnight?</t>
  </si>
  <si>
    <t>Ounces per quarter</t>
  </si>
  <si>
    <t xml:space="preserve">Determine which surfaces you expect to disinfect in each location throughout the day. Surfaces include: </t>
  </si>
  <si>
    <t>Pack of 1</t>
  </si>
  <si>
    <t>The purpose of this tab is to help you calculate the number of Water Bottle Fillling Stations to replace water fountains. We are working to secure water bottle filling stations on allocation.</t>
  </si>
  <si>
    <t>5-Day Weekly Total</t>
  </si>
  <si>
    <t>Total Weekday Sprays:</t>
  </si>
  <si>
    <t>Weekend Utilization as % School Week Usage:</t>
  </si>
  <si>
    <t>We are recommending the use of disinfectant spray instead of disinfectant wipes for two reasons. First, as you will see below, the sheer volume of disinfectant wipes your District will use quickly becomes cost-prohibitive. Second, distributors are not providing lead times to actually secure disinfectant wipes at this time due to soaring demand and there is no way to know if you will be able to secure additional supply on an ongoing basis. This tab is intended to demonstrate that disinfectant spray is a far more economical solution than disinfectant wipes.</t>
  </si>
  <si>
    <t>Total Weekly Disinfectant Wipes Volume:</t>
  </si>
  <si>
    <t>Total Weekday Disinfectant Wipes:</t>
  </si>
  <si>
    <t xml:space="preserve">Hard Surface Sanitizing Wipe </t>
  </si>
  <si>
    <t>Hard Surface Disinfecting Wipe</t>
  </si>
  <si>
    <t>Water Refill Stations</t>
  </si>
  <si>
    <t>Price/Package</t>
  </si>
  <si>
    <t>Pleated 3-Ply Disposable Mask</t>
  </si>
  <si>
    <t>80% Alcohol Hand Sanitizer</t>
  </si>
  <si>
    <t>3-Layer Surgical Grade Mask</t>
  </si>
  <si>
    <t xml:space="preserve">Infrared Thermometer </t>
  </si>
  <si>
    <t>No-Touch Infrared Forehead Thermometer</t>
  </si>
  <si>
    <t>Order ratio:</t>
  </si>
  <si>
    <t>West Geauga's estimated weekly consumption of Hand Sanitizer:</t>
  </si>
  <si>
    <t>Your District's estimated weekly consumption of Hand Sanitizer:</t>
  </si>
  <si>
    <t>Your District's initial Hand Sanitizer order volume:</t>
  </si>
  <si>
    <t>Lite N Foamy Sanitizer</t>
  </si>
  <si>
    <t>Non-Alcohol Sanitizer Lemon Blossom</t>
  </si>
  <si>
    <t>SPA333804</t>
  </si>
  <si>
    <t>FoamyiQ Sanitizer</t>
  </si>
  <si>
    <t>SPA460400</t>
  </si>
  <si>
    <t>FoamyiQ Hand Wash</t>
  </si>
  <si>
    <t>Foaming Hand Wash Cranberry Ice</t>
  </si>
  <si>
    <t>SPA460200</t>
  </si>
  <si>
    <t>Weeks</t>
  </si>
  <si>
    <t>Total Gallons</t>
  </si>
  <si>
    <t>Total Drum Pumps</t>
  </si>
  <si>
    <t>of your District's Hand Sanitizer requirement</t>
  </si>
  <si>
    <t>Your Hand Sanitizer product order:</t>
  </si>
  <si>
    <t>How many 55-gallon Drum Pumps are you ordering:</t>
  </si>
  <si>
    <t>Hand Sanitizer Ready-to-Use Refillable Bottles &amp; Refill Quantities</t>
  </si>
  <si>
    <t>- Purchase one 1/4-gallon, 1/2-gallon, or 1-gallon bottle for each location</t>
  </si>
  <si>
    <t>West Geauga's estimated number of Hand Sanitizer Locations and spare bottles:</t>
  </si>
  <si>
    <r>
      <t>Your District's required number of Ready-to-Use (</t>
    </r>
    <r>
      <rPr>
        <b/>
        <sz val="11"/>
        <color theme="1"/>
        <rFont val="Calibri"/>
        <family val="2"/>
        <scheme val="minor"/>
      </rPr>
      <t>RTU</t>
    </r>
    <r>
      <rPr>
        <sz val="11"/>
        <color theme="1"/>
        <rFont val="Calibri"/>
        <family val="2"/>
        <scheme val="minor"/>
      </rPr>
      <t>) Bottles:</t>
    </r>
  </si>
  <si>
    <t>Total RTU bottles in your order:</t>
  </si>
  <si>
    <t>% of RTU bottles required:</t>
  </si>
  <si>
    <t>Mask Quantities</t>
  </si>
  <si>
    <t>West Geauga's estimated weekly consumption of Masks:</t>
  </si>
  <si>
    <t>Your District's estimated weekly consumption of Masks:</t>
  </si>
  <si>
    <t>Enter the # of weeks' supply of Hand Sanitizer you want to order:</t>
  </si>
  <si>
    <t>Enter the # of weeks' supply of Masks you want to order:</t>
  </si>
  <si>
    <t>Your District's initial Mask order volume:</t>
  </si>
  <si>
    <t>of your District's Masks requirement</t>
  </si>
  <si>
    <t>Thermometer Quantities</t>
  </si>
  <si>
    <t>Your District's estimated Thermometer requirement:</t>
  </si>
  <si>
    <t>West Geauga's estimated Thermometer requirement:</t>
  </si>
  <si>
    <t>Your Mask order:</t>
  </si>
  <si>
    <t>Your Thermometer order:</t>
  </si>
  <si>
    <t>of your District's Thermometer requirement</t>
  </si>
  <si>
    <t>Your District's estimated weekly Disinfectant Spray requirement:</t>
  </si>
  <si>
    <t>Enter the # of weeks' supply of Disinfectant Spray you want to order:</t>
  </si>
  <si>
    <t>Your District's initial Disinfectant Spray order volume:</t>
  </si>
  <si>
    <t>Your Disinfectant Spray order:</t>
  </si>
  <si>
    <t>Bottles per Location</t>
  </si>
  <si>
    <t>Total # of Bottles</t>
  </si>
  <si>
    <t>Total Bottles Required:</t>
  </si>
  <si>
    <t>Total Weekly Disinfectant Spray Volume (Gallons):</t>
  </si>
  <si>
    <t>Bottles</t>
  </si>
  <si>
    <t>- Consider at least one for each building that will have a 55-gallon drum of Hand Sanitizer and one or two spares.</t>
  </si>
  <si>
    <t>- Consider at least one for each building that will have a 55-gallon drum of Disinfectant Spray and one or two spares.</t>
  </si>
  <si>
    <t>of your District's Disinfectant Spray requirement</t>
  </si>
  <si>
    <t>Total</t>
  </si>
  <si>
    <t># of Water Bottle Refill Stations to replace existing water fountains:</t>
  </si>
  <si>
    <t>Indicate whether you want Sourcing Alliance/Equalis Group to pursue allocation of Water Bottle Refill Stations on your behalf.</t>
  </si>
  <si>
    <t>Note: we will communicate pricing and availability to you if we are able to secure an allocation. You must approve any order before it is placed on your behalf.</t>
  </si>
  <si>
    <t>Sourcing Alliance/Equalis Group has secured allocation of additional items that were not included in this version of the Calculator. Please enter the order quantities of any of the Wipes and Soap products in the table below:</t>
  </si>
  <si>
    <r>
      <t>- This number links from the "</t>
    </r>
    <r>
      <rPr>
        <b/>
        <i/>
        <sz val="11"/>
        <color theme="1"/>
        <rFont val="Calibri"/>
        <family val="2"/>
        <scheme val="minor"/>
      </rPr>
      <t>Initial Information</t>
    </r>
    <r>
      <rPr>
        <i/>
        <sz val="11"/>
        <color theme="1"/>
        <rFont val="Calibri"/>
        <family val="2"/>
        <scheme val="minor"/>
      </rPr>
      <t>" tab</t>
    </r>
  </si>
  <si>
    <t>Water Bottle Refill Stations (not tied to West Geauga's benchmark)</t>
  </si>
  <si>
    <t>Disinfectant Spray (not tied to West Geauga's benchmark)</t>
  </si>
  <si>
    <t>Additional Items (not tied to West Geauga's benchmark)</t>
  </si>
  <si>
    <t>Total Order Dollar Value</t>
  </si>
  <si>
    <t>Order Summary:</t>
  </si>
  <si>
    <t>The PPE Order Volume Calculator - Detailed Analysis</t>
  </si>
  <si>
    <t>Additional Items</t>
  </si>
  <si>
    <t>How Many Days per Week is your Library Open?</t>
  </si>
  <si>
    <t>- e.g., 5, 5.5, 6, 6.5, or 7 days</t>
  </si>
  <si>
    <t># of Weekday Patrons:</t>
  </si>
  <si>
    <t># of Weekday Visitors:</t>
  </si>
  <si>
    <t># of Weekend Patrons:</t>
  </si>
  <si>
    <t># of Weekend Visitors:</t>
  </si>
  <si>
    <t xml:space="preserve">Please list each of your buildings below, with one building per row, and provide the information requested in each column. Include library buildings as well as administration, maintenance, and transportation buildings. This information is critical both in setting up ship-to/delivery addresses as well as providing information that can be utilized to calculate the volume of certain PPE and safety supplies that will be required to operate your Library District once it re-opens. </t>
  </si>
  <si>
    <t># of Bookmobiles:</t>
  </si>
  <si>
    <t># of Vehicles:</t>
  </si>
  <si>
    <r>
      <t>You have chosen the "</t>
    </r>
    <r>
      <rPr>
        <b/>
        <sz val="11"/>
        <color theme="1"/>
        <rFont val="Calibri"/>
        <family val="2"/>
        <scheme val="minor"/>
      </rPr>
      <t>Quick Order Approach</t>
    </r>
    <r>
      <rPr>
        <sz val="11"/>
        <color theme="1"/>
        <rFont val="Calibri"/>
        <family val="2"/>
        <scheme val="minor"/>
      </rPr>
      <t>". Your goal is to stock up on a volume of PPE to have on hand when Libraries re-open. You have determined the volume of PPE to order at this time to stock up. Below, we have listed specific items and package sizes currently available on allocation. We have not included pricing at this time as prices are fluctuating. Once you identify the total volume of the various items your Library District requires, Sourcing Alliance/Equalis Group will connect you with our supplier partners to provide current pricing on these items for which we have secured allocation and ongoing supply for our members. To complete this form and calculate your order, simply enter the number of packages for each item you want to order under Sourcing Alliances/Equalis Group's allocation in the "</t>
    </r>
    <r>
      <rPr>
        <b/>
        <sz val="11"/>
        <color theme="1"/>
        <rFont val="Calibri"/>
        <family val="2"/>
        <scheme val="minor"/>
      </rPr>
      <t>Order Quantity</t>
    </r>
    <r>
      <rPr>
        <sz val="11"/>
        <color theme="1"/>
        <rFont val="Calibri"/>
        <family val="2"/>
        <scheme val="minor"/>
      </rPr>
      <t>" column. You will then work with our supplier partners to secure current pricing. Enter that pricing in the "</t>
    </r>
    <r>
      <rPr>
        <b/>
        <sz val="11"/>
        <color theme="1"/>
        <rFont val="Calibri"/>
        <family val="2"/>
        <scheme val="minor"/>
      </rPr>
      <t>Products</t>
    </r>
    <r>
      <rPr>
        <sz val="11"/>
        <color theme="1"/>
        <rFont val="Calibri"/>
        <family val="2"/>
        <scheme val="minor"/>
      </rPr>
      <t>" tab to generate the "</t>
    </r>
    <r>
      <rPr>
        <b/>
        <sz val="11"/>
        <color theme="1"/>
        <rFont val="Calibri"/>
        <family val="2"/>
        <scheme val="minor"/>
      </rPr>
      <t>Order Cost</t>
    </r>
    <r>
      <rPr>
        <sz val="11"/>
        <color theme="1"/>
        <rFont val="Calibri"/>
        <family val="2"/>
        <scheme val="minor"/>
      </rPr>
      <t>".</t>
    </r>
  </si>
  <si>
    <t>The PPE Order Volume Calculator - Order Based on XXX Library District</t>
  </si>
  <si>
    <r>
      <t xml:space="preserve">The XXX Library Districts' leadership team invested substantial time and energy in completing an early draft of the Calculator to develop a benchmark for other Library Districts to utilize in forecasting their weekly consumption of PPE &amp; Safety Supplies once libraries re-open later this year. The </t>
    </r>
    <r>
      <rPr>
        <sz val="11"/>
        <color rgb="FF92D050"/>
        <rFont val="Calibri"/>
        <family val="2"/>
        <scheme val="minor"/>
      </rPr>
      <t>green</t>
    </r>
    <r>
      <rPr>
        <sz val="11"/>
        <color theme="1"/>
        <rFont val="Calibri"/>
        <family val="2"/>
        <scheme val="minor"/>
      </rPr>
      <t xml:space="preserve"> tabs of this calculator are populated with XXX's data and assumptions.  Below, you can see XXX's weekly consumption estimates for several products. Once you complete the "</t>
    </r>
    <r>
      <rPr>
        <b/>
        <sz val="11"/>
        <color theme="1"/>
        <rFont val="Calibri"/>
        <family val="2"/>
        <scheme val="minor"/>
      </rPr>
      <t>Building Information</t>
    </r>
    <r>
      <rPr>
        <sz val="11"/>
        <color theme="1"/>
        <rFont val="Calibri"/>
        <family val="2"/>
        <scheme val="minor"/>
      </rPr>
      <t>" and "</t>
    </r>
    <r>
      <rPr>
        <b/>
        <sz val="11"/>
        <color theme="1"/>
        <rFont val="Calibri"/>
        <family val="2"/>
        <scheme val="minor"/>
      </rPr>
      <t>Initial Information</t>
    </r>
    <r>
      <rPr>
        <sz val="11"/>
        <color theme="1"/>
        <rFont val="Calibri"/>
        <family val="2"/>
        <scheme val="minor"/>
      </rPr>
      <t xml:space="preserve">" tabs, your Library District's average weekday Patron population will be included in cell </t>
    </r>
    <r>
      <rPr>
        <b/>
        <sz val="11"/>
        <color theme="1"/>
        <rFont val="Calibri"/>
        <family val="2"/>
        <scheme val="minor"/>
      </rPr>
      <t>D7</t>
    </r>
    <r>
      <rPr>
        <sz val="11"/>
        <color theme="1"/>
        <rFont val="Calibri"/>
        <family val="2"/>
        <scheme val="minor"/>
      </rPr>
      <t xml:space="preserve"> and the consumption estimates will automatically adjust proportionately. Then choose the number of weeks' supply you want to order for each product and your total order for these items will automatically calculate for </t>
    </r>
    <r>
      <rPr>
        <b/>
        <sz val="11"/>
        <color theme="1"/>
        <rFont val="Calibri"/>
        <family val="2"/>
        <scheme val="minor"/>
      </rPr>
      <t>Hand Sanitizer</t>
    </r>
    <r>
      <rPr>
        <sz val="11"/>
        <color theme="1"/>
        <rFont val="Calibri"/>
        <family val="2"/>
        <scheme val="minor"/>
      </rPr>
      <t xml:space="preserve">, </t>
    </r>
    <r>
      <rPr>
        <b/>
        <sz val="11"/>
        <color theme="1"/>
        <rFont val="Calibri"/>
        <family val="2"/>
        <scheme val="minor"/>
      </rPr>
      <t>Masks</t>
    </r>
    <r>
      <rPr>
        <sz val="11"/>
        <color theme="1"/>
        <rFont val="Calibri"/>
        <family val="2"/>
        <scheme val="minor"/>
      </rPr>
      <t xml:space="preserve">, Disinfectant, </t>
    </r>
    <r>
      <rPr>
        <b/>
        <sz val="11"/>
        <color theme="1"/>
        <rFont val="Calibri"/>
        <family val="2"/>
        <scheme val="minor"/>
      </rPr>
      <t>Thermometers, and Water Refill Stations</t>
    </r>
    <r>
      <rPr>
        <sz val="11"/>
        <color theme="1"/>
        <rFont val="Calibri"/>
        <family val="2"/>
        <scheme val="minor"/>
      </rPr>
      <t>. You must complete the "</t>
    </r>
    <r>
      <rPr>
        <b/>
        <sz val="11"/>
        <color theme="1"/>
        <rFont val="Calibri"/>
        <family val="2"/>
        <scheme val="minor"/>
      </rPr>
      <t>Disinfectant Spray</t>
    </r>
    <r>
      <rPr>
        <sz val="11"/>
        <color theme="1"/>
        <rFont val="Calibri"/>
        <family val="2"/>
        <scheme val="minor"/>
      </rPr>
      <t>" and "</t>
    </r>
    <r>
      <rPr>
        <b/>
        <sz val="11"/>
        <color theme="1"/>
        <rFont val="Calibri"/>
        <family val="2"/>
        <scheme val="minor"/>
      </rPr>
      <t>Water Refill</t>
    </r>
    <r>
      <rPr>
        <sz val="11"/>
        <color theme="1"/>
        <rFont val="Calibri"/>
        <family val="2"/>
        <scheme val="minor"/>
      </rPr>
      <t xml:space="preserve">" tabs for those numbers to flow into the Calculator below. Note: we have not yet secured allocation for </t>
    </r>
    <r>
      <rPr>
        <b/>
        <sz val="11"/>
        <color theme="1"/>
        <rFont val="Calibri"/>
        <family val="2"/>
        <scheme val="minor"/>
      </rPr>
      <t>Water Bottle Refill Stations</t>
    </r>
    <r>
      <rPr>
        <sz val="11"/>
        <color theme="1"/>
        <rFont val="Calibri"/>
        <family val="2"/>
        <scheme val="minor"/>
      </rPr>
      <t xml:space="preserve"> and ask below if your Library District is requesting that Sourcing Alliance/Equalis Group seek allocation of these items for a future order. There are also several </t>
    </r>
    <r>
      <rPr>
        <b/>
        <sz val="11"/>
        <color theme="1"/>
        <rFont val="Calibri"/>
        <family val="2"/>
        <scheme val="minor"/>
      </rPr>
      <t>Wipes</t>
    </r>
    <r>
      <rPr>
        <sz val="11"/>
        <color theme="1"/>
        <rFont val="Calibri"/>
        <family val="2"/>
        <scheme val="minor"/>
      </rPr>
      <t xml:space="preserve"> and </t>
    </r>
    <r>
      <rPr>
        <b/>
        <sz val="11"/>
        <color theme="1"/>
        <rFont val="Calibri"/>
        <family val="2"/>
        <scheme val="minor"/>
      </rPr>
      <t>Soap</t>
    </r>
    <r>
      <rPr>
        <sz val="11"/>
        <color theme="1"/>
        <rFont val="Calibri"/>
        <family val="2"/>
        <scheme val="minor"/>
      </rPr>
      <t xml:space="preserve"> products we have been able to source listed at the bottom of this tab if you want to include any of those items in your order.</t>
    </r>
  </si>
  <si>
    <r>
      <t>Below, we have listed specific items and package sizes currently available on allocation. We have not included pricing at this time as prices are fluctuating. Once you identify the total volume of the various items your Library District requires, Sourcing Alliance/Equalis Group will connect you with our supplier partners to provide current pricing on these items for which we have secured allocation and ongoing supply for our members. To complete this form and calculate your order, simply enter the number of packages for each item you want to order under Sourcing Alliances/Equalis Group's allocation in the "</t>
    </r>
    <r>
      <rPr>
        <b/>
        <sz val="11"/>
        <color theme="1"/>
        <rFont val="Calibri"/>
        <family val="2"/>
        <scheme val="minor"/>
      </rPr>
      <t>Order Quantity</t>
    </r>
    <r>
      <rPr>
        <sz val="11"/>
        <color theme="1"/>
        <rFont val="Calibri"/>
        <family val="2"/>
        <scheme val="minor"/>
      </rPr>
      <t>" column. You will then work with our supplier partners to secure current pricing. Enter that pricing in the "</t>
    </r>
    <r>
      <rPr>
        <b/>
        <sz val="11"/>
        <color theme="1"/>
        <rFont val="Calibri"/>
        <family val="2"/>
        <scheme val="minor"/>
      </rPr>
      <t>Products</t>
    </r>
    <r>
      <rPr>
        <sz val="11"/>
        <color theme="1"/>
        <rFont val="Calibri"/>
        <family val="2"/>
        <scheme val="minor"/>
      </rPr>
      <t>" tab to generate the "</t>
    </r>
    <r>
      <rPr>
        <b/>
        <sz val="11"/>
        <color theme="1"/>
        <rFont val="Calibri"/>
        <family val="2"/>
        <scheme val="minor"/>
      </rPr>
      <t>Order Cost</t>
    </r>
    <r>
      <rPr>
        <sz val="11"/>
        <color theme="1"/>
        <rFont val="Calibri"/>
        <family val="2"/>
        <scheme val="minor"/>
      </rPr>
      <t>".</t>
    </r>
  </si>
  <si>
    <t>Your average Weekday Patron population:</t>
  </si>
  <si>
    <t>XXX's Weekday Patron population</t>
  </si>
  <si>
    <r>
      <rPr>
        <b/>
        <sz val="11"/>
        <color theme="1"/>
        <rFont val="Calibri"/>
        <family val="2"/>
        <scheme val="minor"/>
      </rPr>
      <t>Total Requirement</t>
    </r>
    <r>
      <rPr>
        <sz val="11"/>
        <color theme="1"/>
        <rFont val="Calibri"/>
        <family val="2"/>
        <scheme val="minor"/>
      </rPr>
      <t xml:space="preserve"> of Hand Sanitizer:</t>
    </r>
  </si>
  <si>
    <t>of your Hand Sanitizer Total Requirement</t>
  </si>
  <si>
    <t>of your Masks requirement</t>
  </si>
  <si>
    <t>Your estimated weekly consumption of Hand Sanitizer:</t>
  </si>
  <si>
    <t>Your estimated weekly consumption of Masks:</t>
  </si>
  <si>
    <t>Your estimated weekly consumption of Disinfectant Spray:</t>
  </si>
  <si>
    <r>
      <t>To use this "</t>
    </r>
    <r>
      <rPr>
        <b/>
        <sz val="11"/>
        <color theme="1"/>
        <rFont val="Calibri"/>
        <family val="2"/>
        <scheme val="minor"/>
      </rPr>
      <t>Detailed Analysis</t>
    </r>
    <r>
      <rPr>
        <sz val="11"/>
        <color theme="1"/>
        <rFont val="Calibri"/>
        <family val="2"/>
        <scheme val="minor"/>
      </rPr>
      <t xml:space="preserve">" Calculator, complete the </t>
    </r>
    <r>
      <rPr>
        <sz val="11"/>
        <color rgb="FF00B0F0"/>
        <rFont val="Calibri"/>
        <family val="2"/>
        <scheme val="minor"/>
      </rPr>
      <t>blue</t>
    </r>
    <r>
      <rPr>
        <sz val="11"/>
        <color theme="1"/>
        <rFont val="Calibri"/>
        <family val="2"/>
        <scheme val="minor"/>
      </rPr>
      <t xml:space="preserve"> tabs to the right in the Calculator with your Library District's assumptions. Your weekly consumption figures from the </t>
    </r>
    <r>
      <rPr>
        <sz val="11"/>
        <color rgb="FF00B0F0"/>
        <rFont val="Calibri"/>
        <family val="2"/>
        <scheme val="minor"/>
      </rPr>
      <t>blue</t>
    </r>
    <r>
      <rPr>
        <sz val="11"/>
        <color theme="1"/>
        <rFont val="Calibri"/>
        <family val="2"/>
        <scheme val="minor"/>
      </rPr>
      <t xml:space="preserve"> tabs will auto-populate on this "</t>
    </r>
    <r>
      <rPr>
        <b/>
        <sz val="11"/>
        <color theme="1"/>
        <rFont val="Calibri"/>
        <family val="2"/>
        <scheme val="minor"/>
      </rPr>
      <t>Detailed Analysis</t>
    </r>
    <r>
      <rPr>
        <sz val="11"/>
        <color theme="1"/>
        <rFont val="Calibri"/>
        <family val="2"/>
        <scheme val="minor"/>
      </rPr>
      <t xml:space="preserve">" tab. Then choose the number of weeks' supply you want to order for each product in the </t>
    </r>
    <r>
      <rPr>
        <sz val="11"/>
        <color rgb="FF92D050"/>
        <rFont val="Calibri"/>
        <family val="2"/>
        <scheme val="minor"/>
      </rPr>
      <t>green</t>
    </r>
    <r>
      <rPr>
        <sz val="11"/>
        <color theme="1"/>
        <rFont val="Calibri"/>
        <family val="2"/>
        <scheme val="minor"/>
      </rPr>
      <t xml:space="preserve"> highlighted cells below and your "</t>
    </r>
    <r>
      <rPr>
        <b/>
        <sz val="11"/>
        <color theme="1"/>
        <rFont val="Calibri"/>
        <family val="2"/>
        <scheme val="minor"/>
      </rPr>
      <t>Total Requirement</t>
    </r>
    <r>
      <rPr>
        <sz val="11"/>
        <color theme="1"/>
        <rFont val="Calibri"/>
        <family val="2"/>
        <scheme val="minor"/>
      </rPr>
      <t>" for these items will automatically calculate. We have listed specific items and package sizes currently available on allocation - to complete this form and calculate your order, simply enter the number of packages for each item you want to order under Sourcing Alliances/Equalis Group's allocation in the "</t>
    </r>
    <r>
      <rPr>
        <b/>
        <sz val="11"/>
        <color theme="1"/>
        <rFont val="Calibri"/>
        <family val="2"/>
        <scheme val="minor"/>
      </rPr>
      <t>Order Quantity</t>
    </r>
    <r>
      <rPr>
        <sz val="11"/>
        <color theme="1"/>
        <rFont val="Calibri"/>
        <family val="2"/>
        <scheme val="minor"/>
      </rPr>
      <t>" column until the "</t>
    </r>
    <r>
      <rPr>
        <b/>
        <sz val="11"/>
        <color theme="1"/>
        <rFont val="Calibri"/>
        <family val="2"/>
        <scheme val="minor"/>
      </rPr>
      <t>Total Units Ordered</t>
    </r>
    <r>
      <rPr>
        <sz val="11"/>
        <color theme="1"/>
        <rFont val="Calibri"/>
        <family val="2"/>
        <scheme val="minor"/>
      </rPr>
      <t>" meets your "</t>
    </r>
    <r>
      <rPr>
        <b/>
        <sz val="11"/>
        <color theme="1"/>
        <rFont val="Calibri"/>
        <family val="2"/>
        <scheme val="minor"/>
      </rPr>
      <t>Total Requirement</t>
    </r>
    <r>
      <rPr>
        <sz val="11"/>
        <color theme="1"/>
        <rFont val="Calibri"/>
        <family val="2"/>
        <scheme val="minor"/>
      </rPr>
      <t>". We have not included pricing at this time as prices are fluctuating. Once you identify the total volume of the various items your Library District requires, Sourcing Alliance/Equalis Group will connect you with our supplier partners to provide current pricing on these items for which we have secured allocation and ongoing supply for our members. You will then work with our supplier partners to secure current pricing. Enter that pricing in the "</t>
    </r>
    <r>
      <rPr>
        <b/>
        <sz val="11"/>
        <color theme="1"/>
        <rFont val="Calibri"/>
        <family val="2"/>
        <scheme val="minor"/>
      </rPr>
      <t>Products</t>
    </r>
    <r>
      <rPr>
        <sz val="11"/>
        <color theme="1"/>
        <rFont val="Calibri"/>
        <family val="2"/>
        <scheme val="minor"/>
      </rPr>
      <t>" tab to generate the "</t>
    </r>
    <r>
      <rPr>
        <b/>
        <sz val="11"/>
        <color theme="1"/>
        <rFont val="Calibri"/>
        <family val="2"/>
        <scheme val="minor"/>
      </rPr>
      <t>Order Cost</t>
    </r>
    <r>
      <rPr>
        <sz val="11"/>
        <color theme="1"/>
        <rFont val="Calibri"/>
        <family val="2"/>
        <scheme val="minor"/>
      </rPr>
      <t xml:space="preserve">". Note: we have not yet secured allocation for </t>
    </r>
    <r>
      <rPr>
        <b/>
        <sz val="11"/>
        <color theme="1"/>
        <rFont val="Calibri"/>
        <family val="2"/>
        <scheme val="minor"/>
      </rPr>
      <t>Water Bottle Refill Stations</t>
    </r>
    <r>
      <rPr>
        <sz val="11"/>
        <color theme="1"/>
        <rFont val="Calibri"/>
        <family val="2"/>
        <scheme val="minor"/>
      </rPr>
      <t xml:space="preserve"> and ask below if your Library District is requesting that Sourcing Alliance/Equalis Group seek allocation of these items for a future order. There are also several </t>
    </r>
    <r>
      <rPr>
        <b/>
        <sz val="11"/>
        <color theme="1"/>
        <rFont val="Calibri"/>
        <family val="2"/>
        <scheme val="minor"/>
      </rPr>
      <t>Wipes</t>
    </r>
    <r>
      <rPr>
        <sz val="11"/>
        <color theme="1"/>
        <rFont val="Calibri"/>
        <family val="2"/>
        <scheme val="minor"/>
      </rPr>
      <t xml:space="preserve"> and </t>
    </r>
    <r>
      <rPr>
        <b/>
        <sz val="11"/>
        <color theme="1"/>
        <rFont val="Calibri"/>
        <family val="2"/>
        <scheme val="minor"/>
      </rPr>
      <t>Soap</t>
    </r>
    <r>
      <rPr>
        <sz val="11"/>
        <color theme="1"/>
        <rFont val="Calibri"/>
        <family val="2"/>
        <scheme val="minor"/>
      </rPr>
      <t xml:space="preserve"> products we have been able to source listed at the bottom of this tab if you want to include any of those items in your order.</t>
    </r>
  </si>
  <si>
    <r>
      <rPr>
        <b/>
        <sz val="11"/>
        <color theme="1"/>
        <rFont val="Calibri"/>
        <family val="2"/>
        <scheme val="minor"/>
      </rPr>
      <t>Total Requirement</t>
    </r>
    <r>
      <rPr>
        <sz val="11"/>
        <color theme="1"/>
        <rFont val="Calibri"/>
        <family val="2"/>
        <scheme val="minor"/>
      </rPr>
      <t xml:space="preserve"> of Ready-to-Use (</t>
    </r>
    <r>
      <rPr>
        <b/>
        <sz val="11"/>
        <color theme="1"/>
        <rFont val="Calibri"/>
        <family val="2"/>
        <scheme val="minor"/>
      </rPr>
      <t>RTU</t>
    </r>
    <r>
      <rPr>
        <sz val="11"/>
        <color theme="1"/>
        <rFont val="Calibri"/>
        <family val="2"/>
        <scheme val="minor"/>
      </rPr>
      <t>) Bottles:</t>
    </r>
  </si>
  <si>
    <r>
      <rPr>
        <b/>
        <sz val="11"/>
        <color theme="1"/>
        <rFont val="Calibri"/>
        <family val="2"/>
        <scheme val="minor"/>
      </rPr>
      <t>Total Requirement</t>
    </r>
    <r>
      <rPr>
        <sz val="11"/>
        <color theme="1"/>
        <rFont val="Calibri"/>
        <family val="2"/>
        <scheme val="minor"/>
      </rPr>
      <t xml:space="preserve"> of Masks:</t>
    </r>
  </si>
  <si>
    <r>
      <rPr>
        <b/>
        <sz val="11"/>
        <color theme="1"/>
        <rFont val="Calibri"/>
        <family val="2"/>
        <scheme val="minor"/>
      </rPr>
      <t>Total Requirement</t>
    </r>
    <r>
      <rPr>
        <sz val="11"/>
        <color theme="1"/>
        <rFont val="Calibri"/>
        <family val="2"/>
        <scheme val="minor"/>
      </rPr>
      <t xml:space="preserve"> of Thermometers:</t>
    </r>
  </si>
  <si>
    <r>
      <rPr>
        <b/>
        <sz val="11"/>
        <color theme="1"/>
        <rFont val="Calibri"/>
        <family val="2"/>
        <scheme val="minor"/>
      </rPr>
      <t>Total Requirement</t>
    </r>
    <r>
      <rPr>
        <sz val="11"/>
        <color theme="1"/>
        <rFont val="Calibri"/>
        <family val="2"/>
        <scheme val="minor"/>
      </rPr>
      <t xml:space="preserve"> of Disinfectant Spray:</t>
    </r>
  </si>
  <si>
    <r>
      <rPr>
        <b/>
        <sz val="11"/>
        <color theme="1"/>
        <rFont val="Calibri"/>
        <family val="2"/>
        <scheme val="minor"/>
      </rPr>
      <t>Total Requirement</t>
    </r>
    <r>
      <rPr>
        <sz val="11"/>
        <color theme="1"/>
        <rFont val="Calibri"/>
        <family val="2"/>
        <scheme val="minor"/>
      </rPr>
      <t xml:space="preserve"> of Ready-to-Use (RTU) Bottles:</t>
    </r>
  </si>
  <si>
    <t>Things to consider when estimating the volume of hand sanitizer your Library District will consume on a weekly basis:</t>
  </si>
  <si>
    <t>Patrons:</t>
  </si>
  <si>
    <t>Determine the number of Squirts per day that you expect each Patron to use. Considerations include:</t>
  </si>
  <si>
    <t>When they enter the building?</t>
  </si>
  <si>
    <t>When they leave the building?</t>
  </si>
  <si>
    <t>What activities do Patrons perform that may require the use of sanitizer afterwards?</t>
  </si>
  <si>
    <t>Using vending machines.</t>
  </si>
  <si>
    <t>Touching circulation materials.</t>
  </si>
  <si>
    <t>Using computers or making copies.</t>
  </si>
  <si>
    <t>Watching videos or listening to music.</t>
  </si>
  <si>
    <t>Attending meetings and community events.</t>
  </si>
  <si>
    <t>Playing games and participating in group activities.</t>
  </si>
  <si>
    <t>When they arrive at the building?</t>
  </si>
  <si>
    <t>Will you provide hand sanitizer in bathroom, provide soap and water, or provide both?</t>
  </si>
  <si>
    <t>Determine the number of Squirts per day that you expect each staff member to use. Considerations include:</t>
  </si>
  <si>
    <t>Will your Library District provide hand sanitizer for visitors? Considerations include:</t>
  </si>
  <si>
    <t>Community meetings and group activities?</t>
  </si>
  <si>
    <t>Making deliveries?</t>
  </si>
  <si>
    <t>Meetings with staff members?</t>
  </si>
  <si>
    <t>Book returns &amp; bookmobiles?</t>
  </si>
  <si>
    <t>Other activities?</t>
  </si>
  <si>
    <t>Multimedia Centers</t>
  </si>
  <si>
    <t>Cafes</t>
  </si>
  <si>
    <t>Meeting Rooms</t>
  </si>
  <si>
    <t>Lounges/Lunchrooms</t>
  </si>
  <si>
    <t>Eating?</t>
  </si>
  <si>
    <r>
      <t>The purpose of this tab is to help you think through the variables that will affect the calculation of the volume of hand sanitizer your Library District will utilize in a typical week. We refer to each use of hand sanitizer as a "</t>
    </r>
    <r>
      <rPr>
        <b/>
        <sz val="11"/>
        <color theme="1"/>
        <rFont val="Calibri"/>
        <family val="2"/>
        <scheme val="minor"/>
      </rPr>
      <t>Squirt</t>
    </r>
    <r>
      <rPr>
        <sz val="11"/>
        <color theme="1"/>
        <rFont val="Calibri"/>
        <family val="2"/>
        <scheme val="minor"/>
      </rPr>
      <t>". We have linked the population numbers you provided in the "</t>
    </r>
    <r>
      <rPr>
        <b/>
        <sz val="11"/>
        <color theme="1"/>
        <rFont val="Calibri"/>
        <family val="2"/>
        <scheme val="minor"/>
      </rPr>
      <t>Initial Information</t>
    </r>
    <r>
      <rPr>
        <sz val="11"/>
        <color theme="1"/>
        <rFont val="Calibri"/>
        <family val="2"/>
        <scheme val="minor"/>
      </rPr>
      <t xml:space="preserve">" tab. Please enter the assumptions for your Library District in the </t>
    </r>
    <r>
      <rPr>
        <sz val="11"/>
        <color rgb="FF00B0F0"/>
        <rFont val="Calibri"/>
        <family val="2"/>
        <scheme val="minor"/>
      </rPr>
      <t>highlighted</t>
    </r>
    <r>
      <rPr>
        <sz val="11"/>
        <color theme="1"/>
        <rFont val="Calibri"/>
        <family val="2"/>
        <scheme val="minor"/>
      </rPr>
      <t xml:space="preserve"> cells  - the totals will calculate automatically. </t>
    </r>
  </si>
  <si>
    <r>
      <t xml:space="preserve">Wall mounted sanitation stations are not available at this time - they are being directed to hospital and medical facilities. Our recommendation is that Librarty Districts instead use either 1/2-gallon or 1-gallon bottles of hand sanitizer that can be refilled from 55-gallon drums. Purchase one bottle for each location at which you want hand sanitizer to be available and add 25% to 50% to the total number of locations so you have full bottles to replace empty bottles while the empty bottles are being refilled. The purpose of this tab is to help you calculate the number of refillable bottles (sanitation stations) to purchase for dispensing hand sanitizer. Please update the </t>
    </r>
    <r>
      <rPr>
        <sz val="11"/>
        <color rgb="FF00B0F0"/>
        <rFont val="Calibri"/>
        <family val="2"/>
        <scheme val="minor"/>
      </rPr>
      <t>highlighted</t>
    </r>
    <r>
      <rPr>
        <sz val="11"/>
        <color theme="1"/>
        <rFont val="Calibri"/>
        <family val="2"/>
        <scheme val="minor"/>
      </rPr>
      <t xml:space="preserve"> cells with assumptions for your Library District - the totals will calculate automatically. You can complete this exercise for each building in your District and then provide the aggregate counts in the </t>
    </r>
    <r>
      <rPr>
        <sz val="11"/>
        <color rgb="FF00B0F0"/>
        <rFont val="Calibri"/>
        <family val="2"/>
        <scheme val="minor"/>
      </rPr>
      <t>blue</t>
    </r>
    <r>
      <rPr>
        <sz val="11"/>
        <color theme="1"/>
        <rFont val="Calibri"/>
        <family val="2"/>
        <scheme val="minor"/>
      </rPr>
      <t xml:space="preserve"> cells below.</t>
    </r>
  </si>
  <si>
    <t>Determine how many refillable bottles (sanitation stations) you need to install based on the types of locations where you would install them. The table below is written from a District-wide perspective, with the intention of helping Library Districts think through how many different places throughout the entire District will require hand sanitizer. There are two fundamental questions - how many locations will require sanitizer and how many bottles will be required at each location to maintain traffic flow based on the number of individuals sanitizing at the same time. We have also included a cell for additional inventory, with the thought that maintenance would remove nearly empty bottles and replace them with full bottles on a daily basis while conducting regular cleaning. Then, maintenance can refill the empty bottles on whatever frequency is determined and put them back in the rotation.</t>
  </si>
  <si>
    <r>
      <t>The purpose of this tab is to help you calculate the volume of masks your Library District will utilize in a typical week. Guidance from each State will likely continue to evolve. We have linked the population numbers you provided in the "</t>
    </r>
    <r>
      <rPr>
        <b/>
        <sz val="11"/>
        <color theme="1"/>
        <rFont val="Calibri"/>
        <family val="2"/>
        <scheme val="minor"/>
      </rPr>
      <t>Initial Information</t>
    </r>
    <r>
      <rPr>
        <sz val="11"/>
        <color theme="1"/>
        <rFont val="Calibri"/>
        <family val="2"/>
        <scheme val="minor"/>
      </rPr>
      <t xml:space="preserve">" tab. Please enter the assumptions for your District in the </t>
    </r>
    <r>
      <rPr>
        <sz val="11"/>
        <color rgb="FF00B0F0"/>
        <rFont val="Calibri"/>
        <family val="2"/>
        <scheme val="minor"/>
      </rPr>
      <t>highlighted</t>
    </r>
    <r>
      <rPr>
        <sz val="11"/>
        <color theme="1"/>
        <rFont val="Calibri"/>
        <family val="2"/>
        <scheme val="minor"/>
      </rPr>
      <t xml:space="preserve"> cells - the totals will calculate automatically. </t>
    </r>
  </si>
  <si>
    <r>
      <t xml:space="preserve">Determine the number of </t>
    </r>
    <r>
      <rPr>
        <b/>
        <u/>
        <sz val="11"/>
        <color theme="1"/>
        <rFont val="Calibri"/>
        <family val="2"/>
        <scheme val="minor"/>
      </rPr>
      <t>new</t>
    </r>
    <r>
      <rPr>
        <sz val="11"/>
        <color theme="1"/>
        <rFont val="Calibri"/>
        <family val="2"/>
        <scheme val="minor"/>
      </rPr>
      <t xml:space="preserve"> masks per day you expect to provide to each Patron. Considerations include:</t>
    </r>
  </si>
  <si>
    <t>Will you require Patrons to wear masks?</t>
  </si>
  <si>
    <t>Will you provide masks to Patrons?</t>
  </si>
  <si>
    <t>Will you require Patrons to replace masks after a certain period of time or engaging in certain activities?</t>
  </si>
  <si>
    <t>Will you require staff to wear masks?</t>
  </si>
  <si>
    <t>Will you provide staff to Patrons?</t>
  </si>
  <si>
    <t>Will you require staff to replace masks after a certain period of time or engaging in certain activities?</t>
  </si>
  <si>
    <t>Will your maintenance staff utilize masks at a different rate than office/building staff?</t>
  </si>
  <si>
    <t>Will maintenance staff members use hand sanitizer at a different rate than office/building staff?</t>
  </si>
  <si>
    <t>Will your Library District provide masks for visitors? Considerations include:</t>
  </si>
  <si>
    <t>Will you require visitors to wear masks?</t>
  </si>
  <si>
    <t>Will you provide masks to visitors?</t>
  </si>
  <si>
    <t>Will you require visitors to replace masks after a certain period of time or engaging in certain activities?</t>
  </si>
  <si>
    <t>Things to consider when estimating the volume of masks your Library District will consume on a weekly basis:</t>
  </si>
  <si>
    <r>
      <t>The purpose of this tab is to help you calculate the number and type of thermometers your Library District should consider purchasing as you become operational. We have linked the population numbers you provided in the "</t>
    </r>
    <r>
      <rPr>
        <b/>
        <sz val="11"/>
        <color theme="1"/>
        <rFont val="Calibri"/>
        <family val="2"/>
        <scheme val="minor"/>
      </rPr>
      <t>Initial Information</t>
    </r>
    <r>
      <rPr>
        <sz val="11"/>
        <color theme="1"/>
        <rFont val="Calibri"/>
        <family val="2"/>
        <scheme val="minor"/>
      </rPr>
      <t xml:space="preserve">" tab. Please enter the assumptions for your District in the </t>
    </r>
    <r>
      <rPr>
        <sz val="11"/>
        <color rgb="FF00B0F0"/>
        <rFont val="Calibri"/>
        <family val="2"/>
        <scheme val="minor"/>
      </rPr>
      <t>highlighted</t>
    </r>
    <r>
      <rPr>
        <sz val="11"/>
        <color theme="1"/>
        <rFont val="Calibri"/>
        <family val="2"/>
        <scheme val="minor"/>
      </rPr>
      <t xml:space="preserve"> cells - the totals will calculate automatically. </t>
    </r>
  </si>
  <si>
    <t>Determine the number of times per day that you expect to take each Patron's temperature. Considerations include:</t>
  </si>
  <si>
    <t>After they have been in the building for a certain period of time?</t>
  </si>
  <si>
    <t>When they engage in certain types of activities?</t>
  </si>
  <si>
    <t>Will your Library District take visitors' temperature? Considerations include:</t>
  </si>
  <si>
    <r>
      <rPr>
        <b/>
        <sz val="11"/>
        <color theme="1"/>
        <rFont val="Calibri"/>
        <family val="2"/>
        <scheme val="minor"/>
      </rPr>
      <t>Additional Information</t>
    </r>
    <r>
      <rPr>
        <sz val="11"/>
        <color theme="1"/>
        <rFont val="Calibri"/>
        <family val="2"/>
        <scheme val="minor"/>
      </rPr>
      <t>: as you may have noticed in the "</t>
    </r>
    <r>
      <rPr>
        <b/>
        <sz val="11"/>
        <color theme="1"/>
        <rFont val="Calibri"/>
        <family val="2"/>
        <scheme val="minor"/>
      </rPr>
      <t>Wipes</t>
    </r>
    <r>
      <rPr>
        <sz val="11"/>
        <color theme="1"/>
        <rFont val="Calibri"/>
        <family val="2"/>
        <scheme val="minor"/>
      </rPr>
      <t>" tab, the volume of wipes your Library District would need to use on a weekly basis is far too large and far too expensive to be practical. Not to mention that disinfectant wipes are not currently in available in the quanities your Library District would likely require. That said, we are recommending that your Library District purchase disinfectant spray as an alternative. We have secured allocation for two different disinfectant sprays. Please note that the "</t>
    </r>
    <r>
      <rPr>
        <b/>
        <sz val="11"/>
        <color theme="1"/>
        <rFont val="Calibri"/>
        <family val="2"/>
        <scheme val="minor"/>
      </rPr>
      <t>Tb-Cide Quat</t>
    </r>
    <r>
      <rPr>
        <sz val="11"/>
        <color theme="1"/>
        <rFont val="Calibri"/>
        <family val="2"/>
        <scheme val="minor"/>
      </rPr>
      <t>" spray has a high kill rate but is not recommended for use by children. The "</t>
    </r>
    <r>
      <rPr>
        <b/>
        <sz val="11"/>
        <color theme="1"/>
        <rFont val="Calibri"/>
        <family val="2"/>
        <scheme val="minor"/>
      </rPr>
      <t>Sani-Tyze</t>
    </r>
    <r>
      <rPr>
        <sz val="11"/>
        <color theme="1"/>
        <rFont val="Calibri"/>
        <family val="2"/>
        <scheme val="minor"/>
      </rPr>
      <t>" spray is just as effective as the "</t>
    </r>
    <r>
      <rPr>
        <b/>
        <sz val="11"/>
        <color theme="1"/>
        <rFont val="Calibri"/>
        <family val="2"/>
        <scheme val="minor"/>
      </rPr>
      <t>Tb-Cide Quat</t>
    </r>
    <r>
      <rPr>
        <sz val="11"/>
        <color theme="1"/>
        <rFont val="Calibri"/>
        <family val="2"/>
        <scheme val="minor"/>
      </rPr>
      <t xml:space="preserve">" and is a safer option for children, particularly if children may be involved in the disinfecting process (e.g., wiping down books or toys they have touched). </t>
    </r>
  </si>
  <si>
    <t>There are approximately 1,163 sprays in a Quart sized bottle of disinfectant spray. How do we know? We actually took the time to spray one Quart-sized bottle of disinfectant spray until it was empty (great arm workout by the way). Those 1,163 sprays break down to 0.0275 ounces per spray. As a rule, we recognize that most people are likely to spray a surface at least twice, if not more, before wiping. Therefore, we have doubled the 0.0275 which equates to 0.055 ounces per spray. By doubling the amount of ounces being used in one spray, we believe we are giving you a more accurate volume recommendation.</t>
  </si>
  <si>
    <t>Things to consider when estimating the volume of Disinfectant Spray your Library District will use on a weekly basis:</t>
  </si>
  <si>
    <r>
      <t>The purpose of this tab is to help you calculate the volume of disinfectant spray your Library District will utilize in a typical week when operational. We have linked the type and number of locations you provided in the "</t>
    </r>
    <r>
      <rPr>
        <b/>
        <sz val="11"/>
        <color theme="1"/>
        <rFont val="Calibri"/>
        <family val="2"/>
        <scheme val="minor"/>
      </rPr>
      <t>Sanitation Stations</t>
    </r>
    <r>
      <rPr>
        <sz val="11"/>
        <color theme="1"/>
        <rFont val="Calibri"/>
        <family val="2"/>
        <scheme val="minor"/>
      </rPr>
      <t xml:space="preserve">" tab. There is also a </t>
    </r>
    <r>
      <rPr>
        <sz val="11"/>
        <color rgb="FF00B0F0"/>
        <rFont val="Calibri"/>
        <family val="2"/>
        <scheme val="minor"/>
      </rPr>
      <t>cell</t>
    </r>
    <r>
      <rPr>
        <sz val="11"/>
        <color theme="1"/>
        <rFont val="Calibri"/>
        <family val="2"/>
        <scheme val="minor"/>
      </rPr>
      <t xml:space="preserve"> for you to insert an estimate of how much disinfectant spray your District will use each weekend as a percentage of the amount used during a typical school week. Please enter the assumptions for your District in the </t>
    </r>
    <r>
      <rPr>
        <sz val="11"/>
        <color rgb="FF00B0F0"/>
        <rFont val="Calibri"/>
        <family val="2"/>
        <scheme val="minor"/>
      </rPr>
      <t>highlighted</t>
    </r>
    <r>
      <rPr>
        <sz val="11"/>
        <color theme="1"/>
        <rFont val="Calibri"/>
        <family val="2"/>
        <scheme val="minor"/>
      </rPr>
      <t xml:space="preserve"> cells - the totals will calculate automatically. </t>
    </r>
  </si>
  <si>
    <t>Equipment (AV, computers &amp; peripherals, podiums, scientific, musical, etc.)</t>
  </si>
  <si>
    <t>Circulation Materials</t>
  </si>
  <si>
    <t>Book Returns</t>
  </si>
  <si>
    <t>Administration Buildings</t>
  </si>
  <si>
    <t>Library Buildings</t>
  </si>
  <si>
    <t>Maintenance Buildings</t>
  </si>
  <si>
    <t>Transportation Buildings</t>
  </si>
  <si>
    <t>How many water fountains do you have on site that you will replace with Water Bottle Filling Stations?</t>
  </si>
  <si>
    <r>
      <t>We created this tab to help you calculate the volume of disinfectant wipes your Library District would utilize in a typical week when fully operational. We have linked the "</t>
    </r>
    <r>
      <rPr>
        <b/>
        <sz val="11"/>
        <color theme="1"/>
        <rFont val="Calibri"/>
        <family val="2"/>
        <scheme val="minor"/>
      </rPr>
      <t># of Locations</t>
    </r>
    <r>
      <rPr>
        <sz val="11"/>
        <color theme="1"/>
        <rFont val="Calibri"/>
        <family val="2"/>
        <scheme val="minor"/>
      </rPr>
      <t>" column to the "</t>
    </r>
    <r>
      <rPr>
        <b/>
        <sz val="11"/>
        <color theme="1"/>
        <rFont val="Calibri"/>
        <family val="2"/>
        <scheme val="minor"/>
      </rPr>
      <t>Sanitizer Locations</t>
    </r>
    <r>
      <rPr>
        <sz val="11"/>
        <color theme="1"/>
        <rFont val="Calibri"/>
        <family val="2"/>
        <scheme val="minor"/>
      </rPr>
      <t>" tab and linked both the "</t>
    </r>
    <r>
      <rPr>
        <b/>
        <sz val="11"/>
        <color theme="1"/>
        <rFont val="Calibri"/>
        <family val="2"/>
        <scheme val="minor"/>
      </rPr>
      <t># of Surfaces per Location</t>
    </r>
    <r>
      <rPr>
        <sz val="11"/>
        <color theme="1"/>
        <rFont val="Calibri"/>
        <family val="2"/>
        <scheme val="minor"/>
      </rPr>
      <t>" and "Ave. Wipes per Day" columns to the "</t>
    </r>
    <r>
      <rPr>
        <b/>
        <sz val="11"/>
        <color theme="1"/>
        <rFont val="Calibri"/>
        <family val="2"/>
        <scheme val="minor"/>
      </rPr>
      <t>Disinfectant Spray</t>
    </r>
    <r>
      <rPr>
        <sz val="11"/>
        <color theme="1"/>
        <rFont val="Calibri"/>
        <family val="2"/>
        <scheme val="minor"/>
      </rPr>
      <t xml:space="preserve">" tab. This tab is automatically completed based on variables you entered in the two linked tabs. </t>
    </r>
  </si>
  <si>
    <t xml:space="preserve">Determine which surfaces you expect to wipe each location throughout the day. Surfaces include: </t>
  </si>
  <si>
    <t>Determine how many times you expect to wipe surfaces throughout the day. Considerations include:</t>
  </si>
  <si>
    <t>6 weeks</t>
  </si>
  <si>
    <r>
      <t>You have two options to determine the volume of PPE products to order, from a "</t>
    </r>
    <r>
      <rPr>
        <b/>
        <sz val="11"/>
        <color theme="1"/>
        <rFont val="Calibri"/>
        <family val="2"/>
        <scheme val="minor"/>
      </rPr>
      <t>quick and dirty</t>
    </r>
    <r>
      <rPr>
        <sz val="11"/>
        <color theme="1"/>
        <rFont val="Calibri"/>
        <family val="2"/>
        <scheme val="minor"/>
      </rPr>
      <t>" estimate to conducting a "</t>
    </r>
    <r>
      <rPr>
        <b/>
        <sz val="11"/>
        <color theme="1"/>
        <rFont val="Calibri"/>
        <family val="2"/>
        <scheme val="minor"/>
      </rPr>
      <t>detailed analysis"</t>
    </r>
    <r>
      <rPr>
        <sz val="11"/>
        <color theme="1"/>
        <rFont val="Calibri"/>
        <family val="2"/>
        <scheme val="minor"/>
      </rPr>
      <t xml:space="preserve"> customized to your District. We developed these two approaches because we recognize that available District resources to determine your PPE requirements vary widely. Some Districts don’t have the time and resources to conduct a detailed analysis, while other Districts have the capacity to allocate the time and resources to conduct a detailed analysis of their specific needs based on their unique circumstances.</t>
    </r>
  </si>
  <si>
    <t>Option 2: Detailed Analysis</t>
  </si>
  <si>
    <r>
      <t>The ultimate objective is to determine the specific products you will need to acquire to operate and the quantity of each product. We engaged with 8-10 distributors to whom we have awarded publicly procured, piggybackable contracts to determine specific products and packaging sizes that they have available and can deliver within a defined lead time. We have secured "</t>
    </r>
    <r>
      <rPr>
        <b/>
        <sz val="11"/>
        <color theme="1"/>
        <rFont val="Calibri"/>
        <family val="2"/>
        <scheme val="minor"/>
      </rPr>
      <t>allocation</t>
    </r>
    <r>
      <rPr>
        <sz val="11"/>
        <color theme="1"/>
        <rFont val="Calibri"/>
        <family val="2"/>
        <scheme val="minor"/>
      </rPr>
      <t xml:space="preserve">" of these products exclusively for Sourcing Alliance/Equalis Group members. The products incorporated in this Calculator are products our supplier partners are confident they can deliver within the timeframes that are listed herein. </t>
    </r>
    <r>
      <rPr>
        <b/>
        <i/>
        <sz val="11"/>
        <color theme="1"/>
        <rFont val="Calibri"/>
        <family val="2"/>
        <scheme val="minor"/>
      </rPr>
      <t>Our first priority in working with supplier partners is to provide you with supply certainty in a defined timeframe</t>
    </r>
    <r>
      <rPr>
        <sz val="11"/>
        <color theme="1"/>
        <rFont val="Calibri"/>
        <family val="2"/>
        <scheme val="minor"/>
      </rPr>
      <t>. Because we have secured allocation from our supplier partners, your orders placed through Sourcing Alliance/Equalis Group contracts go to the "</t>
    </r>
    <r>
      <rPr>
        <b/>
        <sz val="11"/>
        <color theme="1"/>
        <rFont val="Calibri"/>
        <family val="2"/>
        <scheme val="minor"/>
      </rPr>
      <t>front of the line</t>
    </r>
    <r>
      <rPr>
        <sz val="11"/>
        <color theme="1"/>
        <rFont val="Calibri"/>
        <family val="2"/>
        <scheme val="minor"/>
      </rPr>
      <t>" for fulfillment.</t>
    </r>
  </si>
  <si>
    <r>
      <t>The Sourcing Alliance/Equalis Group team conducted extensive research and worked closely with library leaders and distributors to develop a methodology through which administrators can estimate your weekly PPE requirements leveraging usage assumptions for your District based on your District's unique requirements and policies during each phase of re-opening and then ongoing operation. As we went through this exercise on your behalf, we quickly learned that the policy decisions you make and apply within your District will have a dramatic impact on the volume of PPE your District will require in each phase of re-opening. Each of the Detailed Analysis tabs includes a calculator tailored to a specific PPE item, cells into which you can enter your assumptions regarding usage that automatically calculate your weekly volume requirements, and things to consider when developing your assumptions. We have also included specific products available through Sourcing Alliance/Equalis Group's allocation and packaging alternatives. We have not included pricing at this time as prices are fluctuating. Once you identify the total volume of the various items your Library District requires, Sourcing Alliance/Equalis Group will connect you with our supplier partners to provide current pricing on these items for which we have secured allocation and ongoing supply for our members. You will then work with our supplier partners to secure current pricing. Enter that pricing in the "</t>
    </r>
    <r>
      <rPr>
        <b/>
        <sz val="11"/>
        <color theme="1"/>
        <rFont val="Calibri"/>
        <family val="2"/>
        <scheme val="minor"/>
      </rPr>
      <t>Products</t>
    </r>
    <r>
      <rPr>
        <sz val="11"/>
        <color theme="1"/>
        <rFont val="Calibri"/>
        <family val="2"/>
        <scheme val="minor"/>
      </rPr>
      <t>" tab to generate the "</t>
    </r>
    <r>
      <rPr>
        <b/>
        <sz val="11"/>
        <color theme="1"/>
        <rFont val="Calibri"/>
        <family val="2"/>
        <scheme val="minor"/>
      </rPr>
      <t>Order Cost</t>
    </r>
    <r>
      <rPr>
        <sz val="11"/>
        <color theme="1"/>
        <rFont val="Calibri"/>
        <family val="2"/>
        <scheme val="minor"/>
      </rPr>
      <t xml:space="preserve">". </t>
    </r>
  </si>
  <si>
    <r>
      <t xml:space="preserve">Please complete the highlighted cells on this page with information about your Library District.  The Demographic &amp; Facility Information below links to other tabs in this Volume Calculator to calculate the number of certain types of supplies your organization would require to have on hand for a one week supply when your facilities are operational again. All cells highlighted in </t>
    </r>
    <r>
      <rPr>
        <sz val="11"/>
        <color rgb="FF00B0F0"/>
        <rFont val="Calibri"/>
        <family val="2"/>
        <scheme val="minor"/>
      </rPr>
      <t>blue</t>
    </r>
    <r>
      <rPr>
        <sz val="11"/>
        <color theme="1"/>
        <rFont val="Calibri"/>
        <family val="2"/>
        <scheme val="minor"/>
      </rPr>
      <t xml:space="preserve"> are required.</t>
    </r>
  </si>
  <si>
    <t>Things to consider when estimating the volume of wipes your Library District will consume on a weekly basis:</t>
  </si>
  <si>
    <r>
      <rPr>
        <b/>
        <i/>
        <sz val="11"/>
        <color theme="1"/>
        <rFont val="Calibri"/>
        <family val="2"/>
        <scheme val="minor"/>
      </rPr>
      <t>Option 1:</t>
    </r>
    <r>
      <rPr>
        <sz val="11"/>
        <color theme="1"/>
        <rFont val="Calibri"/>
        <family val="2"/>
        <scheme val="minor"/>
      </rPr>
      <t xml:space="preserve"> if you choose Option 1 (</t>
    </r>
    <r>
      <rPr>
        <b/>
        <i/>
        <sz val="11"/>
        <color theme="1"/>
        <rFont val="Calibri"/>
        <family val="2"/>
        <scheme val="minor"/>
      </rPr>
      <t>Order Now</t>
    </r>
    <r>
      <rPr>
        <sz val="11"/>
        <color theme="1"/>
        <rFont val="Calibri"/>
        <family val="2"/>
        <scheme val="minor"/>
      </rPr>
      <t xml:space="preserve">), fill in the </t>
    </r>
    <r>
      <rPr>
        <sz val="11"/>
        <color rgb="FF00B0F0"/>
        <rFont val="Calibri"/>
        <family val="2"/>
        <scheme val="minor"/>
      </rPr>
      <t>blue cells</t>
    </r>
    <r>
      <rPr>
        <sz val="11"/>
        <color theme="1"/>
        <rFont val="Calibri"/>
        <family val="2"/>
        <scheme val="minor"/>
      </rPr>
      <t xml:space="preserve">  in the following tabs:</t>
    </r>
  </si>
  <si>
    <r>
      <t xml:space="preserve">The fill in the </t>
    </r>
    <r>
      <rPr>
        <sz val="11"/>
        <color rgb="FF92D050"/>
        <rFont val="Calibri"/>
        <family val="2"/>
        <scheme val="minor"/>
      </rPr>
      <t xml:space="preserve">green cells </t>
    </r>
    <r>
      <rPr>
        <sz val="11"/>
        <rFont val="Calibri"/>
        <family val="2"/>
        <scheme val="minor"/>
      </rPr>
      <t>in the "</t>
    </r>
    <r>
      <rPr>
        <b/>
        <sz val="11"/>
        <rFont val="Calibri"/>
        <family val="2"/>
        <scheme val="minor"/>
      </rPr>
      <t>Order Now</t>
    </r>
    <r>
      <rPr>
        <sz val="11"/>
        <rFont val="Calibri"/>
        <family val="2"/>
        <scheme val="minor"/>
      </rPr>
      <t>" tab</t>
    </r>
  </si>
  <si>
    <r>
      <rPr>
        <b/>
        <i/>
        <sz val="11"/>
        <color theme="1"/>
        <rFont val="Calibri"/>
        <family val="2"/>
        <scheme val="minor"/>
      </rPr>
      <t>Option 2:</t>
    </r>
    <r>
      <rPr>
        <sz val="11"/>
        <color theme="1"/>
        <rFont val="Calibri"/>
        <family val="2"/>
        <scheme val="minor"/>
      </rPr>
      <t xml:space="preserve"> if you choose Option 2 (</t>
    </r>
    <r>
      <rPr>
        <b/>
        <i/>
        <sz val="11"/>
        <color theme="1"/>
        <rFont val="Calibri"/>
        <family val="2"/>
        <scheme val="minor"/>
      </rPr>
      <t>Detailed Analysis)</t>
    </r>
    <r>
      <rPr>
        <i/>
        <sz val="11"/>
        <color theme="1"/>
        <rFont val="Calibri"/>
        <family val="2"/>
        <scheme val="minor"/>
      </rPr>
      <t xml:space="preserve">, </t>
    </r>
    <r>
      <rPr>
        <sz val="11"/>
        <color theme="1"/>
        <rFont val="Calibri"/>
        <family val="2"/>
        <scheme val="minor"/>
      </rPr>
      <t xml:space="preserve">fill in the </t>
    </r>
    <r>
      <rPr>
        <sz val="11"/>
        <color rgb="FF00B0F0"/>
        <rFont val="Calibri"/>
        <family val="2"/>
        <scheme val="minor"/>
      </rPr>
      <t>blue</t>
    </r>
    <r>
      <rPr>
        <sz val="11"/>
        <color theme="1"/>
        <rFont val="Calibri"/>
        <family val="2"/>
        <scheme val="minor"/>
      </rPr>
      <t xml:space="preserve"> cells in the following tabs:</t>
    </r>
  </si>
  <si>
    <r>
      <t xml:space="preserve">Then fill in the </t>
    </r>
    <r>
      <rPr>
        <sz val="11"/>
        <color rgb="FF92D050"/>
        <rFont val="Calibri"/>
        <family val="2"/>
        <scheme val="minor"/>
      </rPr>
      <t>green cells</t>
    </r>
    <r>
      <rPr>
        <sz val="11"/>
        <color theme="1"/>
        <rFont val="Calibri"/>
        <family val="2"/>
        <scheme val="minor"/>
      </rPr>
      <t xml:space="preserve"> in the "</t>
    </r>
    <r>
      <rPr>
        <b/>
        <sz val="11"/>
        <color theme="1"/>
        <rFont val="Calibri"/>
        <family val="2"/>
        <scheme val="minor"/>
      </rPr>
      <t>Detailed Analysis</t>
    </r>
    <r>
      <rPr>
        <sz val="11"/>
        <color theme="1"/>
        <rFont val="Calibri"/>
        <family val="2"/>
        <scheme val="minor"/>
      </rPr>
      <t>" tab</t>
    </r>
  </si>
  <si>
    <t xml:space="preserve">The purpose of this Calculator is to provide Library Districts with a tool you can use to estimate the quantity of certain PPE products your District will consume on a weekly basis. We recognize that many libraries have a multi-stage re-opening plan. If that applies to your Library District, we suggest completing this Calculator initially for Phase 1. Then "Save as" to create a Calculator for Phase 2, then for Phase 3, and so on. This approach provides you with PPE volume estimates for each re-opening stage and enables you to build upon your calculations for the prior phase. Once you know your estimated weekly consumption for each phase, you can then decide how many weeks' worth of PPE you want to order to have in stock during one or multiple stages and determine the volume of PPE &amp; Safety Supplies to order. </t>
  </si>
  <si>
    <t xml:space="preserve">In each of the tabs, you will see cells that are highlighted in green - those are the cells to complete. Do not enter information into any non-highlighted cells. Thise information entered into green highlighted cells is critical to estimating your weekly PPE consumption volume and ultimately setting up your account with our supplier partners, identifying ship-to locations, ensuring that the PPE you order is delivered to you. </t>
  </si>
  <si>
    <r>
      <t>This approach is designed for Districts that know they need critical PPE and want to secure an initial stockpile of those critical items such as hand sanitizers, masks, thermometers, and spray disinfectants in preparation for libraries re-opening. Go to the yellow tab titled "</t>
    </r>
    <r>
      <rPr>
        <b/>
        <i/>
        <sz val="11"/>
        <color theme="1"/>
        <rFont val="Calibri"/>
        <family val="2"/>
        <scheme val="minor"/>
      </rPr>
      <t>Order Now</t>
    </r>
    <r>
      <rPr>
        <sz val="11"/>
        <color theme="1"/>
        <rFont val="Calibri"/>
        <family val="2"/>
        <scheme val="minor"/>
      </rPr>
      <t>". In this tab, we have listed PPE our supplier partners can secure and deliver to you. We have provided specific items for which we have allocation in the packaging sizes that are available. We have not included pricing at this time as prices are fluctuating. Simply enter the number of various PPE products you want to order of critical PPE in the available packaging sizes. For example, if you know you want to have 10,000 masks on hand, select the type of masks that you want to purchase and the number of boxes or cases. Once you identify the total volume of the various items your Library District requires, Sourcing Alliance/Equalis Group will connect you with our supplier partners to provide current pricing on these items for which we have secured allocation and ongoing supply for our members. To complete this form and calculate your order, simply enter the number of packages for each item you want to order under Sourcing Alliances/Equalis Group's allocation in the "</t>
    </r>
    <r>
      <rPr>
        <b/>
        <sz val="11"/>
        <color theme="1"/>
        <rFont val="Calibri"/>
        <family val="2"/>
        <scheme val="minor"/>
      </rPr>
      <t>Order Quantity</t>
    </r>
    <r>
      <rPr>
        <sz val="11"/>
        <color theme="1"/>
        <rFont val="Calibri"/>
        <family val="2"/>
        <scheme val="minor"/>
      </rPr>
      <t>" column. You will then work with our supplier partners to secure current pricing. Enter that pricing in the "</t>
    </r>
    <r>
      <rPr>
        <b/>
        <sz val="11"/>
        <color theme="1"/>
        <rFont val="Calibri"/>
        <family val="2"/>
        <scheme val="minor"/>
      </rPr>
      <t>Products</t>
    </r>
    <r>
      <rPr>
        <sz val="11"/>
        <color theme="1"/>
        <rFont val="Calibri"/>
        <family val="2"/>
        <scheme val="minor"/>
      </rPr>
      <t>" tab to generate the "</t>
    </r>
    <r>
      <rPr>
        <b/>
        <sz val="11"/>
        <color theme="1"/>
        <rFont val="Calibri"/>
        <family val="2"/>
        <scheme val="minor"/>
      </rPr>
      <t>Order Cost</t>
    </r>
    <r>
      <rPr>
        <sz val="11"/>
        <color theme="1"/>
        <rFont val="Calibri"/>
        <family val="2"/>
        <scheme val="minor"/>
      </rPr>
      <t>".</t>
    </r>
  </si>
  <si>
    <t># of Weekday Staff (FTEs):</t>
  </si>
  <si>
    <t># of Weekend Staff (FTEs):</t>
  </si>
  <si>
    <t>% of People Receiving Masks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</si>
</sst>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_(&quot;$&quot;* #,##0.000_);_(&quot;$&quot;* \(#,##0.000\);_(&quot;$&quot;* &quot;-&quot;??_);_(@_)"/>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1"/>
      <color rgb="FF92D050"/>
      <name val="Calibri"/>
      <family val="2"/>
      <scheme val="minor"/>
    </font>
    <font>
      <sz val="11"/>
      <color rgb="FF00B0F0"/>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7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374">
    <xf numFmtId="0" fontId="0" fillId="0" borderId="0" xfId="0"/>
    <xf numFmtId="0" fontId="0" fillId="0" borderId="0" xfId="0" applyAlignment="1">
      <alignment horizontal="center"/>
    </xf>
    <xf numFmtId="0" fontId="1" fillId="0" borderId="1" xfId="0" applyFont="1" applyBorder="1"/>
    <xf numFmtId="3" fontId="1" fillId="0" borderId="1" xfId="0" applyNumberFormat="1" applyFont="1" applyBorder="1" applyAlignment="1">
      <alignment horizontal="center"/>
    </xf>
    <xf numFmtId="0" fontId="1" fillId="0" borderId="0" xfId="0" applyFont="1"/>
    <xf numFmtId="3" fontId="1" fillId="0" borderId="1" xfId="0" applyNumberFormat="1" applyFont="1" applyFill="1" applyBorder="1" applyAlignment="1">
      <alignment horizontal="center"/>
    </xf>
    <xf numFmtId="0" fontId="1" fillId="0" borderId="3" xfId="0" applyFont="1" applyBorder="1"/>
    <xf numFmtId="3" fontId="1" fillId="0" borderId="3" xfId="0" applyNumberFormat="1" applyFont="1" applyFill="1" applyBorder="1" applyAlignment="1">
      <alignment horizontal="center"/>
    </xf>
    <xf numFmtId="0" fontId="1" fillId="0" borderId="1" xfId="0" applyFont="1" applyFill="1" applyBorder="1"/>
    <xf numFmtId="0" fontId="0" fillId="0" borderId="0" xfId="0" applyAlignment="1">
      <alignment vertical="top"/>
    </xf>
    <xf numFmtId="0" fontId="1" fillId="0" borderId="0" xfId="0" applyFont="1" applyAlignment="1">
      <alignment vertical="top"/>
    </xf>
    <xf numFmtId="3" fontId="0" fillId="0" borderId="0" xfId="0" applyNumberFormat="1" applyAlignment="1">
      <alignment horizontal="center" vertical="top"/>
    </xf>
    <xf numFmtId="0" fontId="0" fillId="0" borderId="0" xfId="0" applyAlignment="1">
      <alignment horizontal="center" vertical="top"/>
    </xf>
    <xf numFmtId="0" fontId="1" fillId="0" borderId="1" xfId="0" applyFont="1" applyBorder="1" applyAlignment="1">
      <alignment vertical="top"/>
    </xf>
    <xf numFmtId="3" fontId="1" fillId="0" borderId="1" xfId="0" applyNumberFormat="1" applyFont="1" applyBorder="1" applyAlignment="1">
      <alignment horizontal="center" vertical="top"/>
    </xf>
    <xf numFmtId="4" fontId="0" fillId="0" borderId="0" xfId="0" applyNumberFormat="1" applyAlignment="1">
      <alignment horizontal="center" vertical="top"/>
    </xf>
    <xf numFmtId="0" fontId="1" fillId="0" borderId="0" xfId="0" applyFont="1" applyAlignment="1">
      <alignment horizontal="center" vertical="top" wrapText="1"/>
    </xf>
    <xf numFmtId="0" fontId="5" fillId="0" borderId="0" xfId="0" applyFont="1" applyAlignment="1">
      <alignment vertical="top"/>
    </xf>
    <xf numFmtId="0" fontId="0" fillId="0" borderId="0" xfId="0" applyAlignment="1">
      <alignment horizontal="left" vertical="top" wrapText="1"/>
    </xf>
    <xf numFmtId="0" fontId="1" fillId="0" borderId="0" xfId="0" applyFont="1" applyAlignment="1">
      <alignment horizontal="center"/>
    </xf>
    <xf numFmtId="0" fontId="0" fillId="0" borderId="0" xfId="0" applyAlignment="1">
      <alignment vertical="top" wrapText="1"/>
    </xf>
    <xf numFmtId="0" fontId="5" fillId="0" borderId="0" xfId="0" applyFont="1" applyAlignment="1">
      <alignment horizontal="center" vertical="top"/>
    </xf>
    <xf numFmtId="0" fontId="5" fillId="0" borderId="0" xfId="0" applyFont="1" applyAlignment="1">
      <alignment horizontal="left" vertical="top"/>
    </xf>
    <xf numFmtId="0" fontId="0" fillId="2" borderId="0" xfId="0" applyFill="1" applyAlignment="1">
      <alignment horizontal="center" vertical="top"/>
    </xf>
    <xf numFmtId="0" fontId="1" fillId="0" borderId="1" xfId="0" applyFont="1" applyBorder="1" applyAlignment="1">
      <alignment horizontal="center" vertical="top"/>
    </xf>
    <xf numFmtId="0" fontId="1" fillId="0" borderId="0" xfId="0" applyFont="1" applyAlignment="1">
      <alignment horizontal="center" vertical="top"/>
    </xf>
    <xf numFmtId="2" fontId="0" fillId="0" borderId="0" xfId="0" applyNumberFormat="1" applyAlignment="1">
      <alignment horizontal="center" vertical="top"/>
    </xf>
    <xf numFmtId="0" fontId="0" fillId="0" borderId="0" xfId="0" applyFont="1" applyAlignment="1">
      <alignment vertical="top"/>
    </xf>
    <xf numFmtId="0" fontId="0" fillId="0" borderId="0" xfId="0" applyAlignment="1">
      <alignment vertical="center" wrapText="1"/>
    </xf>
    <xf numFmtId="0" fontId="2" fillId="0" borderId="0" xfId="1" applyAlignment="1">
      <alignment vertical="top"/>
    </xf>
    <xf numFmtId="3" fontId="1" fillId="0" borderId="0" xfId="0" applyNumberFormat="1" applyFont="1" applyAlignment="1">
      <alignment horizontal="center" vertical="top"/>
    </xf>
    <xf numFmtId="0" fontId="8" fillId="0" borderId="0" xfId="0" applyFont="1" applyAlignment="1">
      <alignment vertical="top"/>
    </xf>
    <xf numFmtId="0" fontId="0" fillId="0" borderId="0" xfId="0" applyFont="1"/>
    <xf numFmtId="3" fontId="0" fillId="0" borderId="0" xfId="0" applyNumberFormat="1" applyFill="1" applyAlignment="1">
      <alignment horizontal="center"/>
    </xf>
    <xf numFmtId="0" fontId="1" fillId="0" borderId="0" xfId="0" applyFont="1" applyBorder="1"/>
    <xf numFmtId="3" fontId="0" fillId="0" borderId="0" xfId="0" applyNumberFormat="1" applyFill="1" applyAlignment="1">
      <alignment horizontal="center" vertical="top"/>
    </xf>
    <xf numFmtId="44" fontId="0" fillId="0" borderId="0" xfId="2" applyFont="1" applyAlignment="1">
      <alignment vertical="top"/>
    </xf>
    <xf numFmtId="44" fontId="0" fillId="0" borderId="0" xfId="0" applyNumberFormat="1" applyAlignment="1">
      <alignment vertical="top"/>
    </xf>
    <xf numFmtId="0" fontId="4"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2" fontId="0" fillId="0" borderId="0" xfId="0" applyNumberFormat="1" applyAlignment="1">
      <alignment vertical="top"/>
    </xf>
    <xf numFmtId="0" fontId="0" fillId="0" borderId="0" xfId="0" applyAlignment="1">
      <alignment horizontal="left" vertical="center" wrapText="1"/>
    </xf>
    <xf numFmtId="16" fontId="0" fillId="0" borderId="0" xfId="0" applyNumberFormat="1" applyAlignment="1">
      <alignment horizontal="center" vertical="top"/>
    </xf>
    <xf numFmtId="44" fontId="0" fillId="0" borderId="0" xfId="2" applyFont="1" applyFill="1" applyBorder="1" applyAlignment="1">
      <alignment horizontal="center" vertical="top"/>
    </xf>
    <xf numFmtId="0" fontId="1" fillId="0" borderId="10" xfId="0" applyFont="1" applyBorder="1" applyAlignment="1">
      <alignment horizontal="center" vertical="top"/>
    </xf>
    <xf numFmtId="44" fontId="0" fillId="0" borderId="0" xfId="2" applyFont="1" applyAlignment="1">
      <alignment horizontal="center" vertical="top"/>
    </xf>
    <xf numFmtId="0" fontId="8" fillId="0" borderId="0" xfId="0" applyFont="1" applyAlignment="1"/>
    <xf numFmtId="0" fontId="0" fillId="0" borderId="0" xfId="0" applyAlignment="1"/>
    <xf numFmtId="0" fontId="10" fillId="0" borderId="0" xfId="0" applyFont="1" applyAlignment="1"/>
    <xf numFmtId="0" fontId="0" fillId="0" borderId="0" xfId="0" applyAlignment="1">
      <alignment wrapText="1"/>
    </xf>
    <xf numFmtId="0" fontId="1" fillId="0" borderId="0" xfId="0" applyFont="1" applyAlignment="1"/>
    <xf numFmtId="0" fontId="0" fillId="0" borderId="2" xfId="0" applyBorder="1" applyAlignment="1"/>
    <xf numFmtId="44" fontId="0" fillId="0" borderId="2" xfId="0" applyNumberFormat="1" applyBorder="1" applyAlignment="1"/>
    <xf numFmtId="3" fontId="0" fillId="3" borderId="2" xfId="0" applyNumberFormat="1" applyFill="1" applyBorder="1" applyAlignment="1">
      <alignment horizontal="center"/>
    </xf>
    <xf numFmtId="0" fontId="0" fillId="0" borderId="7" xfId="0" applyBorder="1" applyAlignment="1"/>
    <xf numFmtId="0" fontId="0" fillId="0" borderId="10" xfId="0" applyBorder="1" applyAlignment="1"/>
    <xf numFmtId="44" fontId="0" fillId="0" borderId="10" xfId="0" applyNumberFormat="1" applyBorder="1" applyAlignment="1"/>
    <xf numFmtId="3" fontId="0" fillId="3" borderId="10" xfId="0" applyNumberFormat="1" applyFill="1" applyBorder="1" applyAlignment="1">
      <alignment horizontal="center"/>
    </xf>
    <xf numFmtId="44" fontId="0" fillId="0" borderId="17" xfId="0" applyNumberFormat="1" applyBorder="1" applyAlignment="1"/>
    <xf numFmtId="3" fontId="1" fillId="4" borderId="1" xfId="0" applyNumberFormat="1" applyFont="1" applyFill="1" applyBorder="1" applyAlignment="1">
      <alignment horizontal="center"/>
    </xf>
    <xf numFmtId="3" fontId="0" fillId="4" borderId="2" xfId="0" applyNumberFormat="1" applyFill="1" applyBorder="1" applyAlignment="1">
      <alignment horizontal="center" vertical="top"/>
    </xf>
    <xf numFmtId="3" fontId="0" fillId="4" borderId="17" xfId="0" applyNumberFormat="1" applyFill="1" applyBorder="1" applyAlignment="1">
      <alignment horizontal="center" vertical="top"/>
    </xf>
    <xf numFmtId="9" fontId="1" fillId="4" borderId="1" xfId="0" applyNumberFormat="1" applyFont="1" applyFill="1" applyBorder="1" applyAlignment="1">
      <alignment horizontal="center" vertical="top"/>
    </xf>
    <xf numFmtId="16" fontId="0" fillId="0" borderId="17" xfId="0" applyNumberFormat="1" applyBorder="1" applyAlignment="1">
      <alignment horizontal="center"/>
    </xf>
    <xf numFmtId="0" fontId="2" fillId="0" borderId="7" xfId="1" applyBorder="1" applyAlignment="1"/>
    <xf numFmtId="0" fontId="2" fillId="0" borderId="0" xfId="1" applyAlignment="1">
      <alignment horizontal="center" vertical="top"/>
    </xf>
    <xf numFmtId="3" fontId="0" fillId="4" borderId="0" xfId="0" applyNumberFormat="1" applyFill="1" applyAlignment="1">
      <alignment horizontal="center"/>
    </xf>
    <xf numFmtId="0" fontId="0" fillId="0" borderId="0" xfId="0" applyAlignment="1">
      <alignment vertical="top"/>
    </xf>
    <xf numFmtId="0" fontId="0" fillId="0" borderId="0" xfId="0" applyAlignment="1">
      <alignment horizontal="left" vertical="top" wrapText="1"/>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vertical="center"/>
    </xf>
    <xf numFmtId="0" fontId="0" fillId="0" borderId="2" xfId="0" applyFill="1" applyBorder="1" applyAlignment="1">
      <alignment vertical="top"/>
    </xf>
    <xf numFmtId="3" fontId="0" fillId="0" borderId="2" xfId="0" applyNumberFormat="1" applyFill="1" applyBorder="1" applyAlignment="1">
      <alignment horizontal="center" vertical="top"/>
    </xf>
    <xf numFmtId="0" fontId="0" fillId="0" borderId="2" xfId="0" applyBorder="1" applyAlignment="1">
      <alignment vertical="top"/>
    </xf>
    <xf numFmtId="0" fontId="0" fillId="0" borderId="2" xfId="0" applyFill="1" applyBorder="1" applyAlignment="1">
      <alignment horizontal="center" vertical="top"/>
    </xf>
    <xf numFmtId="0" fontId="0" fillId="0" borderId="8" xfId="0" applyBorder="1" applyAlignment="1">
      <alignment vertical="top"/>
    </xf>
    <xf numFmtId="0" fontId="0" fillId="0" borderId="17" xfId="0" applyFill="1" applyBorder="1" applyAlignment="1">
      <alignment vertical="top"/>
    </xf>
    <xf numFmtId="3" fontId="0" fillId="0" borderId="17" xfId="0" applyNumberFormat="1" applyFill="1" applyBorder="1" applyAlignment="1">
      <alignment horizontal="center" vertical="top"/>
    </xf>
    <xf numFmtId="0" fontId="0" fillId="0" borderId="18" xfId="0" applyBorder="1" applyAlignment="1">
      <alignment vertical="top"/>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7" xfId="0" applyBorder="1" applyAlignment="1">
      <alignment vertical="top"/>
    </xf>
    <xf numFmtId="0" fontId="0" fillId="0" borderId="0" xfId="0" applyBorder="1" applyAlignment="1">
      <alignment vertical="top"/>
    </xf>
    <xf numFmtId="0" fontId="1" fillId="0" borderId="29" xfId="0" applyFont="1" applyBorder="1" applyAlignment="1">
      <alignment vertical="top"/>
    </xf>
    <xf numFmtId="0" fontId="1" fillId="0" borderId="30" xfId="0" applyFont="1" applyBorder="1" applyAlignment="1">
      <alignment vertical="top"/>
    </xf>
    <xf numFmtId="0" fontId="1" fillId="0" borderId="31" xfId="0" applyFont="1" applyBorder="1" applyAlignment="1">
      <alignment vertical="top"/>
    </xf>
    <xf numFmtId="3" fontId="1" fillId="0" borderId="31" xfId="0" applyNumberFormat="1" applyFont="1" applyBorder="1" applyAlignment="1">
      <alignment horizontal="center" vertical="top"/>
    </xf>
    <xf numFmtId="0" fontId="0" fillId="0" borderId="32" xfId="0" applyBorder="1" applyAlignment="1">
      <alignment vertical="top"/>
    </xf>
    <xf numFmtId="0" fontId="1" fillId="0" borderId="34" xfId="0" applyFont="1" applyBorder="1" applyAlignment="1">
      <alignment vertical="top"/>
    </xf>
    <xf numFmtId="0" fontId="1" fillId="0" borderId="35" xfId="0" applyFont="1" applyBorder="1" applyAlignment="1">
      <alignment vertical="top"/>
    </xf>
    <xf numFmtId="3" fontId="1" fillId="0" borderId="35" xfId="0" applyNumberFormat="1" applyFont="1" applyBorder="1" applyAlignment="1">
      <alignment horizontal="center" vertical="top"/>
    </xf>
    <xf numFmtId="3" fontId="0" fillId="0" borderId="2" xfId="0" applyNumberFormat="1" applyBorder="1" applyAlignment="1">
      <alignment horizontal="center" vertical="top"/>
    </xf>
    <xf numFmtId="0" fontId="0" fillId="0" borderId="5" xfId="0" applyBorder="1" applyAlignment="1">
      <alignment vertical="top"/>
    </xf>
    <xf numFmtId="3" fontId="0" fillId="4" borderId="5" xfId="0" applyNumberFormat="1" applyFill="1" applyBorder="1" applyAlignment="1">
      <alignment horizontal="center" vertical="top"/>
    </xf>
    <xf numFmtId="3" fontId="0" fillId="0" borderId="5" xfId="0" applyNumberFormat="1" applyBorder="1" applyAlignment="1">
      <alignment horizontal="center" vertical="top"/>
    </xf>
    <xf numFmtId="0" fontId="0" fillId="0" borderId="7" xfId="0"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17" xfId="0" applyBorder="1" applyAlignment="1">
      <alignment vertical="top"/>
    </xf>
    <xf numFmtId="3" fontId="0" fillId="0" borderId="17" xfId="0" applyNumberFormat="1" applyBorder="1" applyAlignment="1">
      <alignment horizontal="center" vertical="top"/>
    </xf>
    <xf numFmtId="0" fontId="0" fillId="0" borderId="16" xfId="0" applyBorder="1" applyAlignment="1">
      <alignment vertical="top"/>
    </xf>
    <xf numFmtId="3" fontId="0" fillId="0" borderId="18" xfId="0" applyNumberFormat="1" applyBorder="1" applyAlignment="1">
      <alignment horizontal="center" vertical="top"/>
    </xf>
    <xf numFmtId="3" fontId="0" fillId="0" borderId="8" xfId="0" applyNumberFormat="1" applyBorder="1" applyAlignment="1">
      <alignment horizontal="center" vertical="top"/>
    </xf>
    <xf numFmtId="3" fontId="1" fillId="0" borderId="36" xfId="0" applyNumberFormat="1" applyFont="1" applyBorder="1" applyAlignment="1">
      <alignment horizontal="center" vertical="top"/>
    </xf>
    <xf numFmtId="3" fontId="0" fillId="0" borderId="28" xfId="0" applyNumberFormat="1" applyBorder="1" applyAlignment="1">
      <alignment vertical="top"/>
    </xf>
    <xf numFmtId="0" fontId="0" fillId="0" borderId="0" xfId="0" applyBorder="1" applyAlignment="1">
      <alignment horizontal="center" vertical="top"/>
    </xf>
    <xf numFmtId="164" fontId="0" fillId="0" borderId="0" xfId="0" applyNumberFormat="1" applyBorder="1" applyAlignment="1">
      <alignment horizontal="center" vertical="top"/>
    </xf>
    <xf numFmtId="3" fontId="0" fillId="0" borderId="28" xfId="0" applyNumberFormat="1" applyBorder="1" applyAlignment="1">
      <alignment horizontal="center" vertical="top"/>
    </xf>
    <xf numFmtId="4" fontId="1" fillId="0" borderId="40" xfId="0" applyNumberFormat="1" applyFont="1" applyBorder="1" applyAlignment="1">
      <alignment horizontal="center" vertical="top"/>
    </xf>
    <xf numFmtId="0" fontId="0" fillId="0" borderId="2" xfId="0" applyBorder="1" applyAlignment="1">
      <alignment horizontal="center" vertical="top"/>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3" fontId="0" fillId="0" borderId="6" xfId="0" applyNumberFormat="1" applyBorder="1" applyAlignment="1">
      <alignment horizontal="center" vertical="top"/>
    </xf>
    <xf numFmtId="3" fontId="1" fillId="0" borderId="49" xfId="0" applyNumberFormat="1" applyFont="1" applyBorder="1" applyAlignment="1">
      <alignment horizontal="center" vertical="top"/>
    </xf>
    <xf numFmtId="0" fontId="0" fillId="0" borderId="50" xfId="0" applyBorder="1" applyAlignment="1">
      <alignment vertical="top"/>
    </xf>
    <xf numFmtId="0" fontId="0" fillId="0" borderId="51" xfId="0" applyBorder="1" applyAlignment="1">
      <alignment vertical="top"/>
    </xf>
    <xf numFmtId="3" fontId="0" fillId="0" borderId="51" xfId="0" applyNumberFormat="1" applyFill="1" applyBorder="1" applyAlignment="1">
      <alignment horizontal="center" vertical="top"/>
    </xf>
    <xf numFmtId="3" fontId="0" fillId="4" borderId="51" xfId="0" applyNumberFormat="1" applyFill="1" applyBorder="1" applyAlignment="1">
      <alignment horizontal="center" vertical="top"/>
    </xf>
    <xf numFmtId="3" fontId="0" fillId="0" borderId="52" xfId="0" applyNumberFormat="1" applyBorder="1" applyAlignment="1">
      <alignment horizontal="center" vertical="top"/>
    </xf>
    <xf numFmtId="3" fontId="1" fillId="0" borderId="56" xfId="0" applyNumberFormat="1" applyFont="1" applyBorder="1" applyAlignment="1">
      <alignment horizontal="center" vertical="top"/>
    </xf>
    <xf numFmtId="0" fontId="0" fillId="0" borderId="2" xfId="0" applyBorder="1"/>
    <xf numFmtId="3" fontId="0" fillId="0" borderId="2" xfId="0" applyNumberFormat="1" applyBorder="1" applyAlignment="1">
      <alignment horizontal="center"/>
    </xf>
    <xf numFmtId="0" fontId="0" fillId="4" borderId="2" xfId="0" applyFill="1" applyBorder="1" applyAlignment="1">
      <alignment horizontal="center"/>
    </xf>
    <xf numFmtId="0" fontId="0" fillId="0" borderId="17" xfId="0" applyBorder="1"/>
    <xf numFmtId="3" fontId="0" fillId="0" borderId="17" xfId="0" applyNumberFormat="1" applyBorder="1" applyAlignment="1">
      <alignment horizontal="center"/>
    </xf>
    <xf numFmtId="0" fontId="0" fillId="4" borderId="17" xfId="0"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0" borderId="20" xfId="0" applyBorder="1"/>
    <xf numFmtId="0" fontId="0" fillId="0" borderId="16" xfId="0" applyBorder="1"/>
    <xf numFmtId="3" fontId="0" fillId="0" borderId="18" xfId="0" applyNumberFormat="1" applyBorder="1" applyAlignment="1">
      <alignment horizontal="center"/>
    </xf>
    <xf numFmtId="0" fontId="1" fillId="0" borderId="31" xfId="0" applyFont="1" applyBorder="1"/>
    <xf numFmtId="0" fontId="1" fillId="0" borderId="58" xfId="0" applyFont="1" applyBorder="1"/>
    <xf numFmtId="0" fontId="1" fillId="0" borderId="59" xfId="0" applyFont="1" applyBorder="1"/>
    <xf numFmtId="0" fontId="0" fillId="0" borderId="50" xfId="0" applyBorder="1"/>
    <xf numFmtId="0" fontId="0" fillId="0" borderId="51" xfId="0" applyBorder="1"/>
    <xf numFmtId="3" fontId="0" fillId="0" borderId="51" xfId="0" applyNumberFormat="1" applyBorder="1" applyAlignment="1">
      <alignment horizontal="center"/>
    </xf>
    <xf numFmtId="0" fontId="0" fillId="4" borderId="51" xfId="0" applyFill="1" applyBorder="1" applyAlignment="1">
      <alignment horizontal="center"/>
    </xf>
    <xf numFmtId="3" fontId="0" fillId="0" borderId="52" xfId="0" applyNumberFormat="1" applyBorder="1" applyAlignment="1">
      <alignment horizontal="center"/>
    </xf>
    <xf numFmtId="0" fontId="0" fillId="0" borderId="0" xfId="0" applyAlignment="1">
      <alignment horizontal="center" vertical="center" wrapText="1"/>
    </xf>
    <xf numFmtId="0" fontId="1" fillId="0" borderId="29" xfId="0" applyFont="1" applyBorder="1"/>
    <xf numFmtId="0" fontId="0" fillId="0" borderId="27" xfId="0" applyBorder="1"/>
    <xf numFmtId="0" fontId="0" fillId="0" borderId="0" xfId="0" applyBorder="1"/>
    <xf numFmtId="0" fontId="0" fillId="0" borderId="28" xfId="0" applyBorder="1"/>
    <xf numFmtId="0" fontId="0" fillId="0" borderId="0" xfId="0" applyBorder="1" applyAlignment="1">
      <alignment horizontal="center"/>
    </xf>
    <xf numFmtId="3" fontId="1" fillId="0" borderId="31" xfId="0" applyNumberFormat="1" applyFont="1" applyBorder="1" applyAlignment="1">
      <alignment horizontal="center"/>
    </xf>
    <xf numFmtId="0" fontId="0" fillId="0" borderId="40" xfId="0" applyBorder="1"/>
    <xf numFmtId="3" fontId="1" fillId="0" borderId="0" xfId="0" applyNumberFormat="1" applyFont="1" applyBorder="1" applyAlignment="1">
      <alignment horizontal="center"/>
    </xf>
    <xf numFmtId="0" fontId="0" fillId="0" borderId="36" xfId="0" applyBorder="1"/>
    <xf numFmtId="0" fontId="1" fillId="0" borderId="27" xfId="0" applyFont="1" applyBorder="1"/>
    <xf numFmtId="4" fontId="1" fillId="0" borderId="59" xfId="0" applyNumberFormat="1" applyFont="1" applyBorder="1" applyAlignment="1">
      <alignment horizontal="center"/>
    </xf>
    <xf numFmtId="0" fontId="0" fillId="0" borderId="32" xfId="0" applyBorder="1"/>
    <xf numFmtId="0" fontId="0" fillId="0" borderId="2" xfId="0" applyBorder="1" applyAlignment="1">
      <alignment horizontal="center"/>
    </xf>
    <xf numFmtId="0" fontId="0" fillId="0" borderId="17" xfId="0" applyBorder="1" applyAlignment="1">
      <alignment horizontal="center"/>
    </xf>
    <xf numFmtId="0" fontId="4" fillId="0" borderId="0" xfId="0" applyFont="1"/>
    <xf numFmtId="0" fontId="0" fillId="0" borderId="51" xfId="0" applyBorder="1" applyAlignment="1">
      <alignment horizontal="center" vertical="top"/>
    </xf>
    <xf numFmtId="0" fontId="0" fillId="0" borderId="44" xfId="0" applyBorder="1" applyAlignment="1">
      <alignment vertical="top"/>
    </xf>
    <xf numFmtId="0" fontId="0" fillId="0" borderId="57" xfId="0" applyBorder="1" applyAlignment="1">
      <alignment vertical="top"/>
    </xf>
    <xf numFmtId="0" fontId="0" fillId="0" borderId="42" xfId="0" applyBorder="1" applyAlignment="1">
      <alignment vertical="top"/>
    </xf>
    <xf numFmtId="0" fontId="0" fillId="4" borderId="2" xfId="0" applyFill="1" applyBorder="1" applyAlignment="1">
      <alignment horizontal="center" vertical="top"/>
    </xf>
    <xf numFmtId="0" fontId="0" fillId="0" borderId="47" xfId="0" applyBorder="1" applyAlignment="1">
      <alignment vertical="top"/>
    </xf>
    <xf numFmtId="3" fontId="0" fillId="0" borderId="47" xfId="0" applyNumberFormat="1" applyBorder="1" applyAlignment="1">
      <alignment horizontal="center" vertical="top"/>
    </xf>
    <xf numFmtId="0" fontId="0" fillId="0" borderId="47" xfId="0" applyBorder="1" applyAlignment="1">
      <alignment horizontal="center" vertical="top"/>
    </xf>
    <xf numFmtId="0" fontId="0" fillId="4" borderId="47" xfId="0" applyFill="1" applyBorder="1" applyAlignment="1">
      <alignment horizontal="center" vertical="top"/>
    </xf>
    <xf numFmtId="3" fontId="0" fillId="0" borderId="48" xfId="0" applyNumberFormat="1" applyBorder="1" applyAlignment="1">
      <alignment horizontal="center" vertical="top"/>
    </xf>
    <xf numFmtId="3" fontId="0" fillId="0" borderId="51" xfId="0" applyNumberFormat="1" applyBorder="1" applyAlignment="1">
      <alignment horizontal="center" vertical="top"/>
    </xf>
    <xf numFmtId="0" fontId="0" fillId="4" borderId="51" xfId="0" applyFill="1" applyBorder="1" applyAlignment="1">
      <alignment horizontal="center" vertical="top"/>
    </xf>
    <xf numFmtId="0" fontId="0" fillId="0" borderId="56" xfId="0" applyBorder="1" applyAlignment="1">
      <alignment vertical="top"/>
    </xf>
    <xf numFmtId="0" fontId="0" fillId="0" borderId="52" xfId="0" applyBorder="1" applyAlignment="1">
      <alignment vertical="top"/>
    </xf>
    <xf numFmtId="0" fontId="1" fillId="0" borderId="34" xfId="0" applyFont="1" applyBorder="1"/>
    <xf numFmtId="0" fontId="1" fillId="0" borderId="35" xfId="0" applyFont="1" applyBorder="1"/>
    <xf numFmtId="3" fontId="1" fillId="0" borderId="56" xfId="0" applyNumberFormat="1"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5" fillId="0" borderId="0" xfId="0" quotePrefix="1" applyFont="1" applyAlignment="1">
      <alignment vertical="top"/>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4" fontId="1" fillId="0" borderId="1" xfId="0" applyNumberFormat="1" applyFont="1" applyBorder="1" applyAlignment="1">
      <alignment horizontal="center"/>
    </xf>
    <xf numFmtId="0" fontId="1" fillId="0" borderId="1" xfId="0" applyFont="1" applyBorder="1" applyAlignment="1">
      <alignment horizontal="left" vertical="center" wrapText="1"/>
    </xf>
    <xf numFmtId="9" fontId="1" fillId="4" borderId="1" xfId="3" applyFont="1" applyFill="1" applyBorder="1" applyAlignment="1">
      <alignment horizontal="center" vertical="center" wrapText="1"/>
    </xf>
    <xf numFmtId="0" fontId="1" fillId="0" borderId="36" xfId="0" applyFont="1" applyBorder="1" applyAlignment="1">
      <alignment horizontal="left" vertical="center" wrapText="1"/>
    </xf>
    <xf numFmtId="0" fontId="0" fillId="0" borderId="17" xfId="0" applyFill="1" applyBorder="1" applyAlignment="1">
      <alignment horizontal="center" vertical="top"/>
    </xf>
    <xf numFmtId="0" fontId="0" fillId="0" borderId="28" xfId="0" applyBorder="1" applyAlignment="1">
      <alignment horizontal="center" vertical="top"/>
    </xf>
    <xf numFmtId="0" fontId="0" fillId="0" borderId="20" xfId="0" applyBorder="1" applyAlignment="1">
      <alignment horizontal="center" vertical="center" wrapText="1"/>
    </xf>
    <xf numFmtId="3" fontId="0" fillId="0" borderId="65" xfId="0" applyNumberFormat="1" applyBorder="1" applyAlignment="1">
      <alignment horizontal="right"/>
    </xf>
    <xf numFmtId="3" fontId="0" fillId="0" borderId="42" xfId="0" applyNumberFormat="1" applyBorder="1" applyAlignment="1"/>
    <xf numFmtId="3" fontId="0" fillId="0" borderId="45" xfId="0" applyNumberFormat="1" applyBorder="1" applyAlignment="1"/>
    <xf numFmtId="3" fontId="0" fillId="0" borderId="64" xfId="0" applyNumberFormat="1" applyBorder="1" applyAlignment="1">
      <alignment horizontal="right"/>
    </xf>
    <xf numFmtId="0" fontId="0" fillId="0" borderId="5" xfId="0" applyBorder="1" applyAlignment="1">
      <alignment horizontal="center"/>
    </xf>
    <xf numFmtId="44" fontId="0" fillId="0" borderId="5" xfId="0" applyNumberFormat="1" applyBorder="1" applyAlignment="1"/>
    <xf numFmtId="3" fontId="0" fillId="3" borderId="5" xfId="0" applyNumberFormat="1" applyFill="1" applyBorder="1" applyAlignment="1">
      <alignment horizontal="center"/>
    </xf>
    <xf numFmtId="3" fontId="0" fillId="0" borderId="5" xfId="0" applyNumberFormat="1" applyBorder="1" applyAlignment="1">
      <alignment horizontal="center"/>
    </xf>
    <xf numFmtId="16" fontId="0" fillId="0" borderId="5" xfId="0" applyNumberFormat="1" applyBorder="1" applyAlignment="1">
      <alignment horizontal="center"/>
    </xf>
    <xf numFmtId="3" fontId="0" fillId="0" borderId="61" xfId="0" applyNumberFormat="1" applyBorder="1" applyAlignment="1"/>
    <xf numFmtId="0" fontId="0" fillId="0" borderId="15" xfId="0" applyBorder="1" applyAlignment="1">
      <alignment horizontal="center"/>
    </xf>
    <xf numFmtId="44" fontId="0" fillId="0" borderId="15" xfId="0" applyNumberFormat="1" applyBorder="1" applyAlignment="1"/>
    <xf numFmtId="3" fontId="0" fillId="0" borderId="15" xfId="0" applyNumberFormat="1" applyBorder="1" applyAlignment="1">
      <alignment horizontal="center"/>
    </xf>
    <xf numFmtId="16" fontId="0" fillId="0" borderId="15" xfId="0" applyNumberFormat="1" applyBorder="1" applyAlignment="1">
      <alignment horizontal="center"/>
    </xf>
    <xf numFmtId="0" fontId="0" fillId="0" borderId="0" xfId="0" applyBorder="1" applyAlignment="1"/>
    <xf numFmtId="0" fontId="1" fillId="0" borderId="30" xfId="0" applyFont="1" applyBorder="1" applyAlignment="1"/>
    <xf numFmtId="0" fontId="1" fillId="0" borderId="31" xfId="0" applyFont="1" applyBorder="1" applyAlignment="1"/>
    <xf numFmtId="44" fontId="1" fillId="0" borderId="31" xfId="0" applyNumberFormat="1" applyFont="1" applyBorder="1" applyAlignment="1"/>
    <xf numFmtId="2" fontId="0" fillId="0" borderId="65" xfId="0" applyNumberFormat="1" applyBorder="1" applyAlignment="1">
      <alignment horizontal="right"/>
    </xf>
    <xf numFmtId="0" fontId="0" fillId="0" borderId="64" xfId="0" applyBorder="1" applyAlignment="1"/>
    <xf numFmtId="0" fontId="0" fillId="0" borderId="24" xfId="0" applyBorder="1" applyAlignment="1"/>
    <xf numFmtId="0" fontId="0" fillId="0" borderId="67" xfId="0" applyBorder="1" applyAlignment="1"/>
    <xf numFmtId="0" fontId="0" fillId="0" borderId="25" xfId="0" applyBorder="1" applyAlignment="1"/>
    <xf numFmtId="0" fontId="1" fillId="0" borderId="6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7" xfId="0" applyFont="1" applyBorder="1" applyAlignment="1">
      <alignment horizontal="center" vertical="center"/>
    </xf>
    <xf numFmtId="0" fontId="1" fillId="0" borderId="69" xfId="0" applyFont="1" applyBorder="1" applyAlignment="1">
      <alignment horizontal="center" vertical="center"/>
    </xf>
    <xf numFmtId="49" fontId="0" fillId="0" borderId="6" xfId="0" applyNumberFormat="1" applyBorder="1" applyAlignment="1"/>
    <xf numFmtId="49" fontId="0" fillId="0" borderId="8" xfId="0" applyNumberFormat="1" applyBorder="1" applyAlignment="1"/>
    <xf numFmtId="49" fontId="0" fillId="0" borderId="11" xfId="0" applyNumberFormat="1" applyBorder="1" applyAlignment="1"/>
    <xf numFmtId="165" fontId="0" fillId="0" borderId="0" xfId="2" applyNumberFormat="1" applyFont="1" applyAlignment="1">
      <alignment horizontal="center" vertical="top"/>
    </xf>
    <xf numFmtId="3" fontId="0" fillId="0" borderId="5" xfId="0" applyNumberFormat="1" applyFill="1" applyBorder="1" applyAlignment="1">
      <alignment horizontal="center" vertical="top"/>
    </xf>
    <xf numFmtId="16" fontId="0" fillId="0" borderId="2" xfId="0" applyNumberFormat="1" applyBorder="1" applyAlignment="1">
      <alignment horizontal="center"/>
    </xf>
    <xf numFmtId="0" fontId="2" fillId="0" borderId="9" xfId="1" applyBorder="1" applyAlignment="1"/>
    <xf numFmtId="3" fontId="0" fillId="0" borderId="66" xfId="0" applyNumberFormat="1" applyBorder="1" applyAlignment="1">
      <alignment horizontal="right"/>
    </xf>
    <xf numFmtId="0" fontId="1" fillId="0" borderId="31" xfId="0" applyFont="1" applyBorder="1" applyAlignment="1">
      <alignment horizontal="center"/>
    </xf>
    <xf numFmtId="0" fontId="0" fillId="0" borderId="5" xfId="0" applyBorder="1" applyAlignment="1">
      <alignment horizontal="left"/>
    </xf>
    <xf numFmtId="2" fontId="0" fillId="0" borderId="24" xfId="0" applyNumberFormat="1" applyBorder="1" applyAlignment="1">
      <alignment horizontal="right"/>
    </xf>
    <xf numFmtId="3" fontId="0" fillId="0" borderId="24" xfId="0" applyNumberFormat="1" applyBorder="1" applyAlignment="1">
      <alignment horizontal="right"/>
    </xf>
    <xf numFmtId="3" fontId="0" fillId="0" borderId="44" xfId="0" applyNumberFormat="1" applyBorder="1" applyAlignment="1"/>
    <xf numFmtId="39" fontId="0" fillId="0" borderId="5" xfId="0" applyNumberFormat="1" applyBorder="1" applyAlignment="1">
      <alignment horizontal="center"/>
    </xf>
    <xf numFmtId="39" fontId="0" fillId="0" borderId="17" xfId="0" applyNumberFormat="1" applyBorder="1" applyAlignment="1">
      <alignment horizontal="center"/>
    </xf>
    <xf numFmtId="39" fontId="0" fillId="0" borderId="2" xfId="0" applyNumberFormat="1" applyBorder="1" applyAlignment="1">
      <alignment horizontal="center"/>
    </xf>
    <xf numFmtId="39" fontId="0" fillId="0" borderId="15" xfId="0" applyNumberFormat="1" applyBorder="1" applyAlignment="1">
      <alignment horizontal="center"/>
    </xf>
    <xf numFmtId="3" fontId="0" fillId="0" borderId="0" xfId="0" applyNumberFormat="1" applyAlignment="1">
      <alignment horizontal="center"/>
    </xf>
    <xf numFmtId="4" fontId="0" fillId="0" borderId="0" xfId="0" applyNumberFormat="1" applyAlignment="1">
      <alignment horizontal="center"/>
    </xf>
    <xf numFmtId="4" fontId="0" fillId="3" borderId="0" xfId="0" applyNumberFormat="1" applyFill="1" applyAlignment="1">
      <alignment horizontal="center"/>
    </xf>
    <xf numFmtId="0" fontId="1" fillId="0" borderId="40" xfId="0" applyFont="1" applyBorder="1" applyAlignment="1"/>
    <xf numFmtId="39" fontId="1" fillId="0" borderId="31" xfId="0" applyNumberFormat="1" applyFont="1" applyBorder="1" applyAlignment="1">
      <alignment horizontal="center"/>
    </xf>
    <xf numFmtId="10" fontId="1" fillId="0" borderId="31" xfId="3" applyNumberFormat="1" applyFont="1" applyBorder="1" applyAlignment="1">
      <alignment horizontal="center"/>
    </xf>
    <xf numFmtId="3" fontId="0" fillId="0" borderId="2" xfId="0" applyNumberFormat="1" applyFill="1" applyBorder="1" applyAlignment="1">
      <alignment horizontal="center"/>
    </xf>
    <xf numFmtId="0" fontId="5" fillId="0" borderId="0" xfId="0" quotePrefix="1" applyFont="1"/>
    <xf numFmtId="0" fontId="1" fillId="0" borderId="33" xfId="0" applyFont="1" applyBorder="1" applyAlignment="1"/>
    <xf numFmtId="0" fontId="1" fillId="0" borderId="73" xfId="0" applyFont="1" applyBorder="1" applyAlignment="1"/>
    <xf numFmtId="10" fontId="1" fillId="0" borderId="74" xfId="3" applyNumberFormat="1" applyFont="1" applyBorder="1" applyAlignment="1">
      <alignment horizontal="center"/>
    </xf>
    <xf numFmtId="0" fontId="1" fillId="0" borderId="74" xfId="0" applyFont="1" applyBorder="1" applyAlignment="1">
      <alignment horizontal="center"/>
    </xf>
    <xf numFmtId="0" fontId="2" fillId="0" borderId="16" xfId="1" applyBorder="1" applyAlignment="1"/>
    <xf numFmtId="0" fontId="0" fillId="0" borderId="17" xfId="0" applyBorder="1" applyAlignment="1"/>
    <xf numFmtId="3" fontId="0" fillId="3" borderId="17" xfId="0" applyNumberFormat="1" applyFill="1" applyBorder="1" applyAlignment="1">
      <alignment horizontal="center"/>
    </xf>
    <xf numFmtId="0" fontId="0" fillId="0" borderId="76" xfId="0" applyBorder="1" applyAlignment="1"/>
    <xf numFmtId="49" fontId="0" fillId="0" borderId="18" xfId="0" applyNumberFormat="1" applyBorder="1" applyAlignment="1"/>
    <xf numFmtId="0" fontId="1" fillId="0" borderId="63" xfId="0" applyFont="1" applyBorder="1" applyAlignment="1">
      <alignment horizontal="center" vertical="center"/>
    </xf>
    <xf numFmtId="0" fontId="1" fillId="0" borderId="70" xfId="0" applyFont="1" applyBorder="1" applyAlignment="1">
      <alignment horizontal="center" vertical="center"/>
    </xf>
    <xf numFmtId="3" fontId="1" fillId="0" borderId="35" xfId="0" applyNumberFormat="1" applyFont="1" applyBorder="1" applyAlignment="1">
      <alignment horizontal="center"/>
    </xf>
    <xf numFmtId="0" fontId="0" fillId="0" borderId="65" xfId="0" applyBorder="1" applyAlignment="1"/>
    <xf numFmtId="0" fontId="0" fillId="0" borderId="16" xfId="0" applyBorder="1" applyAlignment="1"/>
    <xf numFmtId="0" fontId="0" fillId="3" borderId="0" xfId="0" applyFill="1" applyAlignment="1"/>
    <xf numFmtId="4" fontId="1" fillId="0" borderId="0" xfId="0" applyNumberFormat="1" applyFont="1" applyAlignment="1">
      <alignment horizontal="center"/>
    </xf>
    <xf numFmtId="0" fontId="1" fillId="0" borderId="26" xfId="0" applyFont="1" applyBorder="1"/>
    <xf numFmtId="0" fontId="0" fillId="0" borderId="75" xfId="0" applyBorder="1" applyAlignment="1"/>
    <xf numFmtId="0" fontId="0" fillId="0" borderId="77" xfId="0" applyBorder="1" applyAlignment="1"/>
    <xf numFmtId="44" fontId="0" fillId="0" borderId="28" xfId="0" applyNumberFormat="1" applyBorder="1" applyAlignment="1"/>
    <xf numFmtId="0" fontId="1" fillId="0" borderId="30" xfId="0" applyFont="1" applyBorder="1"/>
    <xf numFmtId="44" fontId="1" fillId="0" borderId="40" xfId="0" applyNumberFormat="1" applyFont="1" applyBorder="1" applyAlignment="1"/>
    <xf numFmtId="165" fontId="0" fillId="0" borderId="17" xfId="0" applyNumberFormat="1" applyBorder="1" applyAlignment="1"/>
    <xf numFmtId="3" fontId="1" fillId="0" borderId="74" xfId="0" applyNumberFormat="1" applyFont="1" applyBorder="1" applyAlignment="1">
      <alignment horizontal="center"/>
    </xf>
    <xf numFmtId="0" fontId="2" fillId="0" borderId="4" xfId="1" applyBorder="1" applyAlignment="1"/>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center" vertical="top" wrapText="1"/>
    </xf>
    <xf numFmtId="0" fontId="0" fillId="0" borderId="0" xfId="0" quotePrefix="1"/>
    <xf numFmtId="0" fontId="1" fillId="0" borderId="47" xfId="0" applyFont="1" applyBorder="1" applyAlignment="1">
      <alignment horizontal="center" vertical="center" wrapText="1"/>
    </xf>
    <xf numFmtId="0" fontId="1" fillId="0" borderId="59" xfId="0" applyFont="1" applyBorder="1" applyAlignment="1">
      <alignment horizontal="left" vertical="top"/>
    </xf>
    <xf numFmtId="44" fontId="0" fillId="3" borderId="0" xfId="2" applyFont="1" applyFill="1" applyAlignment="1">
      <alignment horizontal="center" vertical="top"/>
    </xf>
    <xf numFmtId="0" fontId="1" fillId="0" borderId="26" xfId="0" applyFont="1" applyBorder="1" applyAlignment="1"/>
    <xf numFmtId="44" fontId="0" fillId="0" borderId="28" xfId="0" applyNumberFormat="1" applyBorder="1"/>
    <xf numFmtId="0" fontId="0" fillId="0" borderId="30" xfId="0" applyBorder="1"/>
    <xf numFmtId="44" fontId="0" fillId="0" borderId="40" xfId="0" applyNumberFormat="1" applyBorder="1"/>
    <xf numFmtId="0" fontId="0" fillId="0" borderId="0" xfId="0" quotePrefix="1" applyAlignment="1">
      <alignment horizontal="left" vertical="top"/>
    </xf>
    <xf numFmtId="0" fontId="0" fillId="4" borderId="22" xfId="0" applyFill="1" applyBorder="1" applyAlignment="1">
      <alignment horizontal="center"/>
    </xf>
    <xf numFmtId="0" fontId="0" fillId="4" borderId="23" xfId="0" applyFill="1" applyBorder="1" applyAlignment="1">
      <alignment horizontal="center"/>
    </xf>
    <xf numFmtId="0" fontId="3" fillId="4" borderId="1" xfId="0" applyFont="1" applyFill="1" applyBorder="1" applyAlignment="1">
      <alignment horizontal="center"/>
    </xf>
    <xf numFmtId="0" fontId="0" fillId="4" borderId="17" xfId="0" applyFill="1" applyBorder="1" applyAlignment="1">
      <alignment horizontal="center" vertical="top"/>
    </xf>
    <xf numFmtId="0" fontId="0" fillId="4" borderId="17" xfId="0" applyFill="1" applyBorder="1" applyAlignment="1">
      <alignment vertical="top"/>
    </xf>
    <xf numFmtId="0" fontId="2" fillId="4" borderId="17" xfId="1" applyFill="1" applyBorder="1" applyAlignment="1">
      <alignment vertical="top"/>
    </xf>
    <xf numFmtId="0" fontId="0" fillId="4" borderId="2" xfId="0" applyFill="1" applyBorder="1" applyAlignment="1">
      <alignment vertical="top"/>
    </xf>
    <xf numFmtId="0" fontId="2" fillId="4" borderId="2" xfId="1" applyFill="1" applyBorder="1" applyAlignment="1">
      <alignment vertical="top"/>
    </xf>
    <xf numFmtId="0" fontId="14" fillId="0" borderId="0" xfId="0" applyFont="1" applyAlignment="1">
      <alignment vertical="top"/>
    </xf>
    <xf numFmtId="9" fontId="0" fillId="4" borderId="5" xfId="3" applyFont="1" applyFill="1" applyBorder="1" applyAlignment="1">
      <alignment horizontal="center" vertical="top"/>
    </xf>
    <xf numFmtId="9" fontId="0" fillId="4" borderId="2" xfId="3" applyFont="1" applyFill="1" applyBorder="1" applyAlignment="1">
      <alignment horizontal="center" vertical="top"/>
    </xf>
    <xf numFmtId="9" fontId="0" fillId="4" borderId="17" xfId="3" applyFont="1" applyFill="1" applyBorder="1" applyAlignment="1">
      <alignment horizontal="center" vertical="top"/>
    </xf>
    <xf numFmtId="9" fontId="0" fillId="4" borderId="51" xfId="3" applyFont="1" applyFill="1" applyBorder="1"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8" fillId="0" borderId="0" xfId="0" applyFont="1" applyAlignment="1">
      <alignment horizontal="center" vertical="top"/>
    </xf>
    <xf numFmtId="0" fontId="10" fillId="0" borderId="0" xfId="0" applyFont="1" applyAlignment="1">
      <alignment horizontal="center" vertical="top"/>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 fillId="0" borderId="7" xfId="0" applyFont="1" applyBorder="1" applyAlignment="1">
      <alignment horizontal="center" vertical="top"/>
    </xf>
    <xf numFmtId="0" fontId="1" fillId="0" borderId="9" xfId="0" applyFont="1" applyBorder="1" applyAlignment="1">
      <alignment horizontal="center" vertical="top"/>
    </xf>
    <xf numFmtId="0" fontId="1" fillId="0" borderId="2" xfId="0" applyFont="1" applyBorder="1" applyAlignment="1">
      <alignment horizontal="center" vertical="top"/>
    </xf>
    <xf numFmtId="0" fontId="1" fillId="0" borderId="10" xfId="0" applyFont="1" applyBorder="1" applyAlignment="1">
      <alignment horizontal="center" vertical="top"/>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0" fillId="0" borderId="0" xfId="0" applyAlignment="1">
      <alignment horizontal="left" wrapText="1"/>
    </xf>
    <xf numFmtId="0" fontId="0" fillId="0" borderId="0" xfId="0" applyFont="1" applyAlignment="1">
      <alignment horizontal="left" vertical="top" wrapText="1"/>
    </xf>
    <xf numFmtId="0" fontId="8" fillId="0" borderId="0" xfId="0" applyFont="1" applyAlignment="1">
      <alignment horizontal="center"/>
    </xf>
    <xf numFmtId="0" fontId="10" fillId="0" borderId="0" xfId="0" applyFont="1" applyAlignment="1">
      <alignment horizontal="center"/>
    </xf>
    <xf numFmtId="0" fontId="0" fillId="0" borderId="41" xfId="0" applyBorder="1" applyAlignment="1">
      <alignment horizontal="left"/>
    </xf>
    <xf numFmtId="0" fontId="0" fillId="0" borderId="71" xfId="0" applyBorder="1" applyAlignment="1">
      <alignment horizontal="left"/>
    </xf>
    <xf numFmtId="0" fontId="0" fillId="0" borderId="72" xfId="0" applyBorder="1" applyAlignment="1">
      <alignment horizontal="left"/>
    </xf>
    <xf numFmtId="0" fontId="1" fillId="0" borderId="30" xfId="0" applyFont="1" applyBorder="1" applyAlignment="1">
      <alignment horizontal="left"/>
    </xf>
    <xf numFmtId="0" fontId="1" fillId="0" borderId="31" xfId="0" applyFont="1" applyBorder="1" applyAlignment="1">
      <alignment horizontal="left"/>
    </xf>
    <xf numFmtId="0" fontId="1" fillId="0" borderId="40" xfId="0" applyFont="1" applyBorder="1" applyAlignment="1">
      <alignment horizontal="left"/>
    </xf>
    <xf numFmtId="0" fontId="1" fillId="0" borderId="47" xfId="0" applyFont="1" applyBorder="1" applyAlignment="1">
      <alignment horizontal="center" vertical="center"/>
    </xf>
    <xf numFmtId="0" fontId="1" fillId="0" borderId="69" xfId="0" applyFont="1" applyBorder="1" applyAlignment="1">
      <alignment horizontal="center" vertical="center"/>
    </xf>
    <xf numFmtId="0" fontId="1" fillId="0" borderId="60" xfId="0" applyFont="1" applyBorder="1" applyAlignment="1">
      <alignment horizontal="center" vertical="center"/>
    </xf>
    <xf numFmtId="0" fontId="0" fillId="0" borderId="75" xfId="0" applyBorder="1" applyAlignment="1">
      <alignment horizontal="left"/>
    </xf>
    <xf numFmtId="0" fontId="1" fillId="0" borderId="63"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0" fillId="0" borderId="43" xfId="0" applyBorder="1" applyAlignment="1">
      <alignment horizontal="left" vertical="top"/>
    </xf>
    <xf numFmtId="0" fontId="0" fillId="0" borderId="23" xfId="0" applyBorder="1" applyAlignment="1">
      <alignment horizontal="left" vertical="top"/>
    </xf>
    <xf numFmtId="0" fontId="0" fillId="0" borderId="44" xfId="0" applyBorder="1" applyAlignment="1">
      <alignment horizontal="left" vertical="top"/>
    </xf>
    <xf numFmtId="0" fontId="0" fillId="0" borderId="29" xfId="0" applyBorder="1" applyAlignment="1">
      <alignment horizontal="left" vertical="top"/>
    </xf>
    <xf numFmtId="0" fontId="0" fillId="0" borderId="1" xfId="0" applyBorder="1" applyAlignment="1">
      <alignment horizontal="left" vertical="top"/>
    </xf>
    <xf numFmtId="0" fontId="0" fillId="0" borderId="57" xfId="0" applyBorder="1" applyAlignment="1">
      <alignment horizontal="left" vertical="top"/>
    </xf>
    <xf numFmtId="0" fontId="1" fillId="0" borderId="33"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3" xfId="0" applyFont="1" applyBorder="1" applyAlignment="1">
      <alignment horizontal="left" vertical="top"/>
    </xf>
    <xf numFmtId="0" fontId="1" fillId="0" borderId="54" xfId="0" applyFont="1" applyBorder="1" applyAlignment="1">
      <alignment horizontal="left" vertical="top"/>
    </xf>
    <xf numFmtId="0" fontId="1" fillId="0" borderId="55" xfId="0" applyFont="1"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1" fillId="0" borderId="58" xfId="0" applyFont="1" applyBorder="1" applyAlignment="1">
      <alignment horizontal="left" vertical="top"/>
    </xf>
    <xf numFmtId="0" fontId="1" fillId="0" borderId="59" xfId="0" applyFont="1" applyBorder="1" applyAlignment="1">
      <alignment horizontal="left" vertical="top"/>
    </xf>
    <xf numFmtId="0" fontId="1" fillId="0" borderId="61" xfId="0" applyFont="1" applyBorder="1" applyAlignment="1">
      <alignment horizontal="left" vertical="top"/>
    </xf>
    <xf numFmtId="0" fontId="1" fillId="0" borderId="19" xfId="0" applyFont="1" applyBorder="1" applyAlignment="1">
      <alignment horizontal="center" vertical="center"/>
    </xf>
    <xf numFmtId="0" fontId="0" fillId="0" borderId="26" xfId="0" applyBorder="1" applyAlignment="1">
      <alignment horizontal="left" vertical="top"/>
    </xf>
    <xf numFmtId="0" fontId="0" fillId="0" borderId="60" xfId="0" applyBorder="1" applyAlignment="1">
      <alignment horizontal="left" vertical="top"/>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1" fillId="0" borderId="29" xfId="0" applyFont="1" applyBorder="1" applyAlignment="1">
      <alignment horizontal="left" vertical="center" wrapText="1"/>
    </xf>
    <xf numFmtId="0" fontId="1" fillId="0" borderId="1" xfId="0" applyFont="1" applyBorder="1" applyAlignment="1">
      <alignment horizontal="left" vertical="center" wrapText="1"/>
    </xf>
    <xf numFmtId="0" fontId="1" fillId="0" borderId="29" xfId="0" applyFont="1" applyBorder="1" applyAlignment="1">
      <alignment horizontal="left" vertical="top"/>
    </xf>
    <xf numFmtId="0" fontId="1" fillId="0" borderId="1" xfId="0" applyFont="1" applyBorder="1" applyAlignment="1">
      <alignment horizontal="left" vertical="top"/>
    </xf>
    <xf numFmtId="2" fontId="1" fillId="0" borderId="0" xfId="0" applyNumberFormat="1" applyFont="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equalisgroup.org/wp-content/uploads/2020/05/Spec-Sheet-Hand-Soap-Allied-Eagle.pdf" TargetMode="External"/><Relationship Id="rId3" Type="http://schemas.openxmlformats.org/officeDocument/2006/relationships/hyperlink" Target="https://equalisgroup.org/wp-content/uploads/2020/05/Spec-Sheet-Spartan-Disinfecting-Wipes-Allied-Eagle-2020.05.pdf" TargetMode="External"/><Relationship Id="rId7" Type="http://schemas.openxmlformats.org/officeDocument/2006/relationships/hyperlink" Target="https://equalisgroup.org/wp-content/uploads/2020/05/Technical-Data-Sheet-Shield-Industrial-Sanitizer-WB-Mason.pdf" TargetMode="External"/><Relationship Id="rId2" Type="http://schemas.openxmlformats.org/officeDocument/2006/relationships/hyperlink" Target="https://equalisgroup.org/wp-content/uploads/2020/05/Spec-Sheet-3-Ply-Masks-Fastenal.pdf" TargetMode="External"/><Relationship Id="rId1" Type="http://schemas.openxmlformats.org/officeDocument/2006/relationships/hyperlink" Target="https://equalisgroup.org/wp-content/uploads/2020/05/Spec-Sheet-Hand-Sanitizer-Allied-Eagle-2020.05.pdf" TargetMode="External"/><Relationship Id="rId6" Type="http://schemas.openxmlformats.org/officeDocument/2006/relationships/hyperlink" Target="https://equalisgroup.org/wp-content/uploads/2020/05/Spec-Sheet-Spartan-Sanitizing-Wipes-Allied-Eagle-2020.05.pdf" TargetMode="External"/><Relationship Id="rId11" Type="http://schemas.openxmlformats.org/officeDocument/2006/relationships/printerSettings" Target="../printerSettings/printerSettings14.bin"/><Relationship Id="rId5" Type="http://schemas.openxmlformats.org/officeDocument/2006/relationships/hyperlink" Target="https://equalisgroup.org/wp-content/uploads/2020/05/Spec-Sheet-Sani-tyze-Disinfectant-Spray-Allied-Eagle-2020.05.pdf" TargetMode="External"/><Relationship Id="rId10" Type="http://schemas.openxmlformats.org/officeDocument/2006/relationships/hyperlink" Target="https://equalisgroup.org/wp-content/uploads/2020/05/Spec-Sheet-Hand-Sanitizer-Allied-Eagle-2020.05.pdf" TargetMode="External"/><Relationship Id="rId4" Type="http://schemas.openxmlformats.org/officeDocument/2006/relationships/hyperlink" Target="https://equalisgroup.org/wp-content/uploads/2020/05/Spec-Sheet-TB-CIDE-Quat-Disinfectant-Spray-Allied-Eagle-2020.05.pdf" TargetMode="External"/><Relationship Id="rId9" Type="http://schemas.openxmlformats.org/officeDocument/2006/relationships/hyperlink" Target="https://equalisgroup.org/wp-content/uploads/2020/05/Spec-Sheet-Hand-Sanitizer-Allied-Eagle-2020.05.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qualisgroup.org/wp-content/uploads/2020/05/Spec-Sheet-Hand-Soap-Allied-Eagle.pdf" TargetMode="External"/><Relationship Id="rId3" Type="http://schemas.openxmlformats.org/officeDocument/2006/relationships/hyperlink" Target="https://equalisgroup.org/wp-content/uploads/2020/05/Spec-Sheet-3-Ply-Masks-Fastenal.pdf" TargetMode="External"/><Relationship Id="rId7" Type="http://schemas.openxmlformats.org/officeDocument/2006/relationships/hyperlink" Target="https://equalisgroup.org/wp-content/uploads/2020/05/Spec-Sheet-Spartan-Disinfecting-Wipes-Allied-Eagle-2020.05.pdf" TargetMode="External"/><Relationship Id="rId2" Type="http://schemas.openxmlformats.org/officeDocument/2006/relationships/hyperlink" Target="https://equalisgroup.org/wp-content/uploads/2020/05/Spec-Sheet-Hand-Sanitizer-Allied-Eagle-2020.05.pdf" TargetMode="External"/><Relationship Id="rId1" Type="http://schemas.openxmlformats.org/officeDocument/2006/relationships/hyperlink" Target="https://equalisgroup.org/wp-content/uploads/2020/05/Technical-Data-Sheet-Shield-Industrial-Sanitizer-WB-Mason.pdf" TargetMode="External"/><Relationship Id="rId6" Type="http://schemas.openxmlformats.org/officeDocument/2006/relationships/hyperlink" Target="https://equalisgroup.org/wp-content/uploads/2020/05/Spec-Sheet-Spartan-Sanitizing-Wipes-Allied-Eagle-2020.05.pdf" TargetMode="External"/><Relationship Id="rId11" Type="http://schemas.openxmlformats.org/officeDocument/2006/relationships/printerSettings" Target="../printerSettings/printerSettings15.bin"/><Relationship Id="rId5" Type="http://schemas.openxmlformats.org/officeDocument/2006/relationships/hyperlink" Target="https://equalisgroup.org/wp-content/uploads/2020/05/Spec-Sheet-TB-CIDE-Quat-Disinfectant-Spray-Allied-Eagle-2020.05.pdf" TargetMode="External"/><Relationship Id="rId10" Type="http://schemas.openxmlformats.org/officeDocument/2006/relationships/hyperlink" Target="https://equalisgroup.org/wp-content/uploads/2020/05/Spec-Sheet-Hand-Sanitizer-Allied-Eagle-2020.05.pdf" TargetMode="External"/><Relationship Id="rId4" Type="http://schemas.openxmlformats.org/officeDocument/2006/relationships/hyperlink" Target="https://equalisgroup.org/wp-content/uploads/2020/05/Spec-Sheet-Sani-tyze-Disinfectant-Spray-Allied-Eagle-2020.05.pdf" TargetMode="External"/><Relationship Id="rId9" Type="http://schemas.openxmlformats.org/officeDocument/2006/relationships/hyperlink" Target="https://equalisgroup.org/wp-content/uploads/2020/05/Spec-Sheet-Hand-Sanitizer-Allied-Eagle-2020.0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qualisgroup.org/wp-content/uploads/2020/05/Spec-Sheet-Hand-Soap-Allied-Eagle.pdf" TargetMode="External"/><Relationship Id="rId3" Type="http://schemas.openxmlformats.org/officeDocument/2006/relationships/hyperlink" Target="https://equalisgroup.org/wp-content/uploads/2020/05/Spec-Sheet-TB-CIDE-Quat-Disinfectant-Spray-Allied-Eagle-2020.05.pdf" TargetMode="External"/><Relationship Id="rId7" Type="http://schemas.openxmlformats.org/officeDocument/2006/relationships/hyperlink" Target="https://equalisgroup.org/wp-content/uploads/2020/05/Spec-Sheet-Hand-Sanitizer-Allied-Eagle-2020.05.pdf" TargetMode="External"/><Relationship Id="rId2" Type="http://schemas.openxmlformats.org/officeDocument/2006/relationships/hyperlink" Target="https://equalisgroup.org/wp-content/uploads/2020/05/Spec-Sheet-Sani-tyze-Disinfectant-Spray-Allied-Eagle-2020.05.pdf" TargetMode="External"/><Relationship Id="rId1" Type="http://schemas.openxmlformats.org/officeDocument/2006/relationships/hyperlink" Target="https://equalisgroup.org/wp-content/uploads/2020/05/Technical-Data-Sheet-Shield-Industrial-Sanitizer-WB-Mason.pdf" TargetMode="External"/><Relationship Id="rId6" Type="http://schemas.openxmlformats.org/officeDocument/2006/relationships/hyperlink" Target="https://equalisgroup.org/wp-content/uploads/2020/05/Spec-Sheet-Spartan-Disinfecting-Wipes-Allied-Eagle-2020.05.pdf" TargetMode="External"/><Relationship Id="rId11" Type="http://schemas.openxmlformats.org/officeDocument/2006/relationships/printerSettings" Target="../printerSettings/printerSettings4.bin"/><Relationship Id="rId5" Type="http://schemas.openxmlformats.org/officeDocument/2006/relationships/hyperlink" Target="https://equalisgroup.org/wp-content/uploads/2020/05/Spec-Sheet-Spartan-Sanitizing-Wipes-Allied-Eagle-2020.05.pdf" TargetMode="External"/><Relationship Id="rId10" Type="http://schemas.openxmlformats.org/officeDocument/2006/relationships/hyperlink" Target="https://equalisgroup.org/wp-content/uploads/2020/05/Spec-Sheet-Hand-Sanitizer-Allied-Eagle-2020.05.pdf" TargetMode="External"/><Relationship Id="rId4" Type="http://schemas.openxmlformats.org/officeDocument/2006/relationships/hyperlink" Target="https://equalisgroup.org/wp-content/uploads/2020/05/Spec-Sheet-3-Ply-Masks-Fastenal.pdf" TargetMode="External"/><Relationship Id="rId9" Type="http://schemas.openxmlformats.org/officeDocument/2006/relationships/hyperlink" Target="https://equalisgroup.org/wp-content/uploads/2020/05/Spec-Sheet-Hand-Sanitizer-Allied-Eagle-2020.0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qualisgroup.org/wp-content/uploads/2020/05/Spec-Sheet-Hand-Soap-Allied-Eagle.pdf" TargetMode="External"/><Relationship Id="rId3" Type="http://schemas.openxmlformats.org/officeDocument/2006/relationships/hyperlink" Target="https://equalisgroup.org/wp-content/uploads/2020/05/Spec-Sheet-3-Ply-Masks-Fastenal.pdf" TargetMode="External"/><Relationship Id="rId7" Type="http://schemas.openxmlformats.org/officeDocument/2006/relationships/hyperlink" Target="https://equalisgroup.org/wp-content/uploads/2020/05/Spec-Sheet-Spartan-Disinfecting-Wipes-Allied-Eagle-2020.05.pdf" TargetMode="External"/><Relationship Id="rId2" Type="http://schemas.openxmlformats.org/officeDocument/2006/relationships/hyperlink" Target="https://equalisgroup.org/wp-content/uploads/2020/05/Spec-Sheet-Hand-Sanitizer-Allied-Eagle-2020.05.pdf" TargetMode="External"/><Relationship Id="rId1" Type="http://schemas.openxmlformats.org/officeDocument/2006/relationships/hyperlink" Target="https://equalisgroup.org/wp-content/uploads/2020/05/Technical-Data-Sheet-Shield-Industrial-Sanitizer-WB-Mason.pdf" TargetMode="External"/><Relationship Id="rId6" Type="http://schemas.openxmlformats.org/officeDocument/2006/relationships/hyperlink" Target="https://equalisgroup.org/wp-content/uploads/2020/05/Spec-Sheet-Spartan-Sanitizing-Wipes-Allied-Eagle-2020.05.pdf" TargetMode="External"/><Relationship Id="rId11" Type="http://schemas.openxmlformats.org/officeDocument/2006/relationships/printerSettings" Target="../printerSettings/printerSettings5.bin"/><Relationship Id="rId5" Type="http://schemas.openxmlformats.org/officeDocument/2006/relationships/hyperlink" Target="https://equalisgroup.org/wp-content/uploads/2020/05/Spec-Sheet-TB-CIDE-Quat-Disinfectant-Spray-Allied-Eagle-2020.05.pdf" TargetMode="External"/><Relationship Id="rId10" Type="http://schemas.openxmlformats.org/officeDocument/2006/relationships/hyperlink" Target="https://equalisgroup.org/wp-content/uploads/2020/05/Spec-Sheet-Hand-Sanitizer-Allied-Eagle-2020.05.pdf" TargetMode="External"/><Relationship Id="rId4" Type="http://schemas.openxmlformats.org/officeDocument/2006/relationships/hyperlink" Target="https://equalisgroup.org/wp-content/uploads/2020/05/Spec-Sheet-Sani-tyze-Disinfectant-Spray-Allied-Eagle-2020.05.pdf" TargetMode="External"/><Relationship Id="rId9" Type="http://schemas.openxmlformats.org/officeDocument/2006/relationships/hyperlink" Target="https://equalisgroup.org/wp-content/uploads/2020/05/Spec-Sheet-Hand-Sanitizer-Allied-Eagle-2020.0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57062-85C5-4E0C-BD1B-4237C836D67C}">
  <sheetPr>
    <pageSetUpPr fitToPage="1"/>
  </sheetPr>
  <dimension ref="A1:J35"/>
  <sheetViews>
    <sheetView showGridLines="0" tabSelected="1" zoomScale="160" zoomScaleNormal="160" workbookViewId="0">
      <selection activeCell="A7" sqref="A7:J7"/>
    </sheetView>
  </sheetViews>
  <sheetFormatPr defaultColWidth="9.109375" defaultRowHeight="14.4" x14ac:dyDescent="0.3"/>
  <cols>
    <col min="1" max="9" width="9.109375" style="9"/>
    <col min="10" max="10" width="13.44140625" style="9" customWidth="1"/>
    <col min="11" max="16384" width="9.109375" style="9"/>
  </cols>
  <sheetData>
    <row r="1" spans="1:10" ht="18" x14ac:dyDescent="0.3">
      <c r="A1" s="298" t="s">
        <v>248</v>
      </c>
      <c r="B1" s="298"/>
      <c r="C1" s="298"/>
      <c r="D1" s="298"/>
      <c r="E1" s="298"/>
      <c r="F1" s="298"/>
      <c r="G1" s="298"/>
      <c r="H1" s="298"/>
      <c r="I1" s="298"/>
      <c r="J1" s="298"/>
    </row>
    <row r="2" spans="1:10" x14ac:dyDescent="0.3">
      <c r="A2" s="9" t="s">
        <v>95</v>
      </c>
      <c r="B2" s="9" t="s">
        <v>95</v>
      </c>
      <c r="C2" s="9" t="s">
        <v>95</v>
      </c>
    </row>
    <row r="3" spans="1:10" ht="15.6" x14ac:dyDescent="0.3">
      <c r="A3" s="299" t="s">
        <v>247</v>
      </c>
      <c r="B3" s="299"/>
      <c r="C3" s="299"/>
      <c r="D3" s="299"/>
      <c r="E3" s="299"/>
      <c r="F3" s="299"/>
      <c r="G3" s="299"/>
      <c r="H3" s="299"/>
      <c r="I3" s="299"/>
      <c r="J3" s="299"/>
    </row>
    <row r="5" spans="1:10" ht="114" customHeight="1" x14ac:dyDescent="0.3">
      <c r="A5" s="297" t="s">
        <v>491</v>
      </c>
      <c r="B5" s="297"/>
      <c r="C5" s="297"/>
      <c r="D5" s="297"/>
      <c r="E5" s="297"/>
      <c r="F5" s="297"/>
      <c r="G5" s="297"/>
      <c r="H5" s="297"/>
      <c r="I5" s="297"/>
      <c r="J5" s="297"/>
    </row>
    <row r="7" spans="1:10" ht="114" customHeight="1" x14ac:dyDescent="0.3">
      <c r="A7" s="297" t="s">
        <v>483</v>
      </c>
      <c r="B7" s="297"/>
      <c r="C7" s="297"/>
      <c r="D7" s="297"/>
      <c r="E7" s="297"/>
      <c r="F7" s="297"/>
      <c r="G7" s="297"/>
      <c r="H7" s="297"/>
      <c r="I7" s="297"/>
      <c r="J7" s="297"/>
    </row>
    <row r="9" spans="1:10" ht="71.25" customHeight="1" x14ac:dyDescent="0.3">
      <c r="A9" s="297" t="s">
        <v>481</v>
      </c>
      <c r="B9" s="297"/>
      <c r="C9" s="297"/>
      <c r="D9" s="297"/>
      <c r="E9" s="297"/>
      <c r="F9" s="297"/>
      <c r="G9" s="297"/>
      <c r="H9" s="297"/>
      <c r="I9" s="297"/>
      <c r="J9" s="297"/>
    </row>
    <row r="11" spans="1:10" x14ac:dyDescent="0.3">
      <c r="A11" s="38" t="s">
        <v>270</v>
      </c>
    </row>
    <row r="12" spans="1:10" ht="186" customHeight="1" x14ac:dyDescent="0.3">
      <c r="A12" s="297" t="s">
        <v>493</v>
      </c>
      <c r="B12" s="297"/>
      <c r="C12" s="297"/>
      <c r="D12" s="297"/>
      <c r="E12" s="297"/>
      <c r="F12" s="297"/>
      <c r="G12" s="297"/>
      <c r="H12" s="297"/>
      <c r="I12" s="297"/>
      <c r="J12" s="297"/>
    </row>
    <row r="14" spans="1:10" x14ac:dyDescent="0.3">
      <c r="A14" s="38" t="s">
        <v>482</v>
      </c>
    </row>
    <row r="15" spans="1:10" ht="202.2" customHeight="1" x14ac:dyDescent="0.3">
      <c r="A15" s="297" t="s">
        <v>484</v>
      </c>
      <c r="B15" s="297"/>
      <c r="C15" s="297"/>
      <c r="D15" s="297"/>
      <c r="E15" s="297"/>
      <c r="F15" s="297"/>
      <c r="G15" s="297"/>
      <c r="H15" s="297"/>
      <c r="I15" s="297"/>
      <c r="J15" s="297"/>
    </row>
    <row r="17" spans="1:10" x14ac:dyDescent="0.3">
      <c r="A17" s="38" t="s">
        <v>249</v>
      </c>
    </row>
    <row r="18" spans="1:10" ht="57" customHeight="1" x14ac:dyDescent="0.3">
      <c r="A18" s="297" t="s">
        <v>492</v>
      </c>
      <c r="B18" s="297"/>
      <c r="C18" s="297"/>
      <c r="D18" s="297"/>
      <c r="E18" s="297"/>
      <c r="F18" s="297"/>
      <c r="G18" s="297"/>
      <c r="H18" s="297"/>
      <c r="I18" s="297"/>
      <c r="J18" s="297"/>
    </row>
    <row r="20" spans="1:10" x14ac:dyDescent="0.3">
      <c r="A20" s="296" t="s">
        <v>487</v>
      </c>
      <c r="B20" s="296"/>
      <c r="C20" s="296"/>
      <c r="D20" s="296"/>
      <c r="E20" s="296"/>
      <c r="F20" s="296"/>
      <c r="G20" s="296"/>
      <c r="H20" s="296"/>
      <c r="I20" s="296"/>
      <c r="J20" s="296"/>
    </row>
    <row r="21" spans="1:10" x14ac:dyDescent="0.3">
      <c r="B21" s="9" t="s">
        <v>177</v>
      </c>
    </row>
    <row r="22" spans="1:10" x14ac:dyDescent="0.3">
      <c r="B22" s="9" t="s">
        <v>250</v>
      </c>
    </row>
    <row r="23" spans="1:10" x14ac:dyDescent="0.3">
      <c r="B23" s="69" t="s">
        <v>320</v>
      </c>
    </row>
    <row r="24" spans="1:10" s="69" customFormat="1" x14ac:dyDescent="0.3">
      <c r="A24" s="291" t="s">
        <v>488</v>
      </c>
    </row>
    <row r="26" spans="1:10" x14ac:dyDescent="0.3">
      <c r="A26" s="296" t="s">
        <v>489</v>
      </c>
      <c r="B26" s="296"/>
      <c r="C26" s="296"/>
      <c r="D26" s="296"/>
      <c r="E26" s="296"/>
      <c r="F26" s="296"/>
      <c r="G26" s="296"/>
      <c r="H26" s="296"/>
      <c r="I26" s="296"/>
      <c r="J26" s="296"/>
    </row>
    <row r="27" spans="1:10" x14ac:dyDescent="0.3">
      <c r="B27" s="9" t="s">
        <v>177</v>
      </c>
    </row>
    <row r="28" spans="1:10" x14ac:dyDescent="0.3">
      <c r="B28" s="9" t="s">
        <v>250</v>
      </c>
    </row>
    <row r="29" spans="1:10" x14ac:dyDescent="0.3">
      <c r="B29" s="9" t="s">
        <v>251</v>
      </c>
    </row>
    <row r="30" spans="1:10" x14ac:dyDescent="0.3">
      <c r="B30" s="9" t="s">
        <v>252</v>
      </c>
    </row>
    <row r="31" spans="1:10" x14ac:dyDescent="0.3">
      <c r="B31" s="9" t="s">
        <v>253</v>
      </c>
    </row>
    <row r="32" spans="1:10" x14ac:dyDescent="0.3">
      <c r="B32" s="9" t="s">
        <v>256</v>
      </c>
    </row>
    <row r="33" spans="1:2" x14ac:dyDescent="0.3">
      <c r="B33" s="9" t="s">
        <v>255</v>
      </c>
    </row>
    <row r="34" spans="1:2" x14ac:dyDescent="0.3">
      <c r="B34" s="9" t="s">
        <v>320</v>
      </c>
    </row>
    <row r="35" spans="1:2" x14ac:dyDescent="0.3">
      <c r="A35" s="9" t="s">
        <v>490</v>
      </c>
    </row>
  </sheetData>
  <mergeCells count="10">
    <mergeCell ref="A26:J26"/>
    <mergeCell ref="A15:J15"/>
    <mergeCell ref="A18:J18"/>
    <mergeCell ref="A1:J1"/>
    <mergeCell ref="A3:J3"/>
    <mergeCell ref="A20:J20"/>
    <mergeCell ref="A5:J5"/>
    <mergeCell ref="A7:J7"/>
    <mergeCell ref="A9:J9"/>
    <mergeCell ref="A12:J12"/>
  </mergeCells>
  <pageMargins left="0.7" right="0.7" top="0.75" bottom="0.75" header="0.3" footer="0.3"/>
  <pageSetup scale="95" fitToHeight="0" orientation="portrait" r:id="rId1"/>
  <headerFooter>
    <oddFooter>&amp;CEqualis Group - www.EqualisGroup.org</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2738-1250-4BFB-B6DB-F7C9D4872AAA}">
  <sheetPr>
    <tabColor rgb="FF92D050"/>
    <pageSetUpPr fitToPage="1"/>
  </sheetPr>
  <dimension ref="A2:W54"/>
  <sheetViews>
    <sheetView showGridLines="0" topLeftCell="A5" zoomScale="160" zoomScaleNormal="131" workbookViewId="0">
      <selection activeCell="G9" sqref="G9:G23"/>
    </sheetView>
  </sheetViews>
  <sheetFormatPr defaultRowHeight="14.4" x14ac:dyDescent="0.3"/>
  <cols>
    <col min="1" max="1" width="24.5546875" customWidth="1"/>
    <col min="2" max="2" width="9.88671875" customWidth="1"/>
    <col min="3" max="3" width="9.33203125" customWidth="1"/>
    <col min="4" max="4" width="10.109375" customWidth="1"/>
    <col min="5" max="5" width="11.21875" customWidth="1"/>
    <col min="6" max="6" width="10.88671875" customWidth="1"/>
    <col min="7" max="7" width="13.33203125" customWidth="1"/>
    <col min="8" max="8" width="10.44140625" customWidth="1"/>
    <col min="9" max="9" width="11.44140625" customWidth="1"/>
    <col min="10" max="10" width="19.88671875" bestFit="1" customWidth="1"/>
    <col min="11" max="12" width="8.88671875" customWidth="1"/>
  </cols>
  <sheetData>
    <row r="2" spans="1:12" ht="68.25" customHeight="1" x14ac:dyDescent="0.3">
      <c r="A2" s="366" t="s">
        <v>468</v>
      </c>
      <c r="B2" s="366"/>
      <c r="C2" s="366"/>
      <c r="D2" s="366"/>
      <c r="E2" s="366"/>
      <c r="F2" s="366"/>
      <c r="G2" s="366"/>
      <c r="H2" s="366"/>
      <c r="I2" s="366"/>
      <c r="J2" s="366"/>
      <c r="K2" s="28"/>
      <c r="L2" s="28"/>
    </row>
    <row r="4" spans="1:12" ht="69" customHeight="1" x14ac:dyDescent="0.3">
      <c r="A4" s="366" t="s">
        <v>465</v>
      </c>
      <c r="B4" s="366"/>
      <c r="C4" s="366"/>
      <c r="D4" s="366"/>
      <c r="E4" s="366"/>
      <c r="F4" s="366"/>
      <c r="G4" s="366"/>
      <c r="H4" s="366"/>
      <c r="I4" s="366"/>
      <c r="J4" s="366"/>
      <c r="K4" s="43"/>
      <c r="L4" s="43"/>
    </row>
    <row r="6" spans="1:12" x14ac:dyDescent="0.3">
      <c r="A6" s="4" t="s">
        <v>207</v>
      </c>
    </row>
    <row r="7" spans="1:12" ht="15" thickBot="1" x14ac:dyDescent="0.35"/>
    <row r="8" spans="1:12" ht="43.8" thickBot="1" x14ac:dyDescent="0.35">
      <c r="A8" s="132" t="s">
        <v>47</v>
      </c>
      <c r="B8" s="133"/>
      <c r="C8" s="83" t="s">
        <v>48</v>
      </c>
      <c r="D8" s="83" t="s">
        <v>368</v>
      </c>
      <c r="E8" s="83" t="s">
        <v>369</v>
      </c>
      <c r="F8" s="134"/>
      <c r="G8" s="83" t="s">
        <v>64</v>
      </c>
      <c r="H8" s="83" t="s">
        <v>208</v>
      </c>
      <c r="I8" s="84" t="s">
        <v>312</v>
      </c>
    </row>
    <row r="9" spans="1:12" x14ac:dyDescent="0.3">
      <c r="A9" s="135" t="str">
        <f>'Sanitizer Locations'!A7</f>
        <v>Auditoriums/Theaters</v>
      </c>
      <c r="B9" s="129"/>
      <c r="C9" s="130">
        <f>'Sanitizer Locations'!C7</f>
        <v>0</v>
      </c>
      <c r="D9" s="131"/>
      <c r="E9" s="130">
        <f>C9*D9</f>
        <v>0</v>
      </c>
      <c r="F9" s="129"/>
      <c r="G9" s="131"/>
      <c r="H9" s="131"/>
      <c r="I9" s="136">
        <f>C9*E9*G9*5</f>
        <v>0</v>
      </c>
    </row>
    <row r="10" spans="1:12" x14ac:dyDescent="0.3">
      <c r="A10" s="135" t="str">
        <f>'Sanitizer Locations'!A8</f>
        <v>Bathrooms</v>
      </c>
      <c r="B10" s="126"/>
      <c r="C10" s="127">
        <f>'Sanitizer Locations'!C8</f>
        <v>0</v>
      </c>
      <c r="D10" s="128"/>
      <c r="E10" s="127">
        <f>C10*D10</f>
        <v>0</v>
      </c>
      <c r="F10" s="126"/>
      <c r="G10" s="128"/>
      <c r="H10" s="128"/>
      <c r="I10" s="136">
        <f t="shared" ref="I10:I23" si="0">C10*E10*G10*5</f>
        <v>0</v>
      </c>
    </row>
    <row r="11" spans="1:12" x14ac:dyDescent="0.3">
      <c r="A11" s="135" t="str">
        <f>'Sanitizer Locations'!A9</f>
        <v>Book Returns</v>
      </c>
      <c r="B11" s="126"/>
      <c r="C11" s="127">
        <f>'Sanitizer Locations'!C9</f>
        <v>0</v>
      </c>
      <c r="D11" s="128"/>
      <c r="E11" s="127">
        <f>C11*D11</f>
        <v>0</v>
      </c>
      <c r="F11" s="126"/>
      <c r="G11" s="128"/>
      <c r="H11" s="128"/>
      <c r="I11" s="136">
        <f t="shared" ref="I11" si="1">C11*E11*G11*5</f>
        <v>0</v>
      </c>
    </row>
    <row r="12" spans="1:12" x14ac:dyDescent="0.3">
      <c r="A12" s="135" t="str">
        <f>'Sanitizer Locations'!A10</f>
        <v>Building Entrances</v>
      </c>
      <c r="B12" s="126"/>
      <c r="C12" s="127">
        <f>'Sanitizer Locations'!C10</f>
        <v>0</v>
      </c>
      <c r="D12" s="128"/>
      <c r="E12" s="127">
        <f t="shared" ref="E12:E22" si="2">C12*D12</f>
        <v>0</v>
      </c>
      <c r="F12" s="126"/>
      <c r="G12" s="128"/>
      <c r="H12" s="128"/>
      <c r="I12" s="136">
        <f t="shared" si="0"/>
        <v>0</v>
      </c>
    </row>
    <row r="13" spans="1:12" x14ac:dyDescent="0.3">
      <c r="A13" s="135" t="str">
        <f>'Sanitizer Locations'!A11</f>
        <v>Cafes</v>
      </c>
      <c r="B13" s="126"/>
      <c r="C13" s="127">
        <f>'Sanitizer Locations'!C11</f>
        <v>0</v>
      </c>
      <c r="D13" s="128"/>
      <c r="E13" s="127">
        <f t="shared" si="2"/>
        <v>0</v>
      </c>
      <c r="F13" s="126"/>
      <c r="G13" s="128"/>
      <c r="H13" s="128"/>
      <c r="I13" s="136">
        <f t="shared" si="0"/>
        <v>0</v>
      </c>
    </row>
    <row r="14" spans="1:12" x14ac:dyDescent="0.3">
      <c r="A14" s="135" t="str">
        <f>'Sanitizer Locations'!A12</f>
        <v>Computer Labs</v>
      </c>
      <c r="B14" s="126"/>
      <c r="C14" s="127">
        <f>'Sanitizer Locations'!C12</f>
        <v>0</v>
      </c>
      <c r="D14" s="128"/>
      <c r="E14" s="127">
        <f t="shared" si="2"/>
        <v>0</v>
      </c>
      <c r="F14" s="126"/>
      <c r="G14" s="128"/>
      <c r="H14" s="128"/>
      <c r="I14" s="136">
        <f t="shared" si="0"/>
        <v>0</v>
      </c>
    </row>
    <row r="15" spans="1:12" x14ac:dyDescent="0.3">
      <c r="A15" s="135" t="str">
        <f>'Sanitizer Locations'!A13</f>
        <v>Meeting Rooms</v>
      </c>
      <c r="B15" s="126"/>
      <c r="C15" s="127">
        <f>'Sanitizer Locations'!C13</f>
        <v>0</v>
      </c>
      <c r="D15" s="128"/>
      <c r="E15" s="127">
        <f t="shared" si="2"/>
        <v>0</v>
      </c>
      <c r="F15" s="126"/>
      <c r="G15" s="128"/>
      <c r="H15" s="128"/>
      <c r="I15" s="136">
        <f t="shared" si="0"/>
        <v>0</v>
      </c>
    </row>
    <row r="16" spans="1:12" x14ac:dyDescent="0.3">
      <c r="A16" s="135" t="str">
        <f>'Sanitizer Locations'!A14</f>
        <v>Multimedia Centers</v>
      </c>
      <c r="B16" s="126"/>
      <c r="C16" s="127">
        <f>'Sanitizer Locations'!C14</f>
        <v>0</v>
      </c>
      <c r="D16" s="128"/>
      <c r="E16" s="127">
        <f t="shared" si="2"/>
        <v>0</v>
      </c>
      <c r="F16" s="126"/>
      <c r="G16" s="128"/>
      <c r="H16" s="128"/>
      <c r="I16" s="136">
        <f t="shared" si="0"/>
        <v>0</v>
      </c>
    </row>
    <row r="17" spans="1:9" x14ac:dyDescent="0.3">
      <c r="A17" s="135" t="str">
        <f>'Sanitizer Locations'!A15</f>
        <v>Locker Rooms</v>
      </c>
      <c r="B17" s="126"/>
      <c r="C17" s="127">
        <f>'Sanitizer Locations'!C15</f>
        <v>0</v>
      </c>
      <c r="D17" s="128"/>
      <c r="E17" s="127">
        <f t="shared" si="2"/>
        <v>0</v>
      </c>
      <c r="F17" s="126"/>
      <c r="G17" s="128"/>
      <c r="H17" s="128"/>
      <c r="I17" s="136">
        <f t="shared" si="0"/>
        <v>0</v>
      </c>
    </row>
    <row r="18" spans="1:9" x14ac:dyDescent="0.3">
      <c r="A18" s="135" t="str">
        <f>'Sanitizer Locations'!A16</f>
        <v>Lounges/Lunchrooms</v>
      </c>
      <c r="B18" s="126"/>
      <c r="C18" s="127">
        <f>'Sanitizer Locations'!C16</f>
        <v>0</v>
      </c>
      <c r="D18" s="128"/>
      <c r="E18" s="127">
        <f t="shared" si="2"/>
        <v>0</v>
      </c>
      <c r="F18" s="126"/>
      <c r="G18" s="128"/>
      <c r="H18" s="128"/>
      <c r="I18" s="136">
        <f t="shared" si="0"/>
        <v>0</v>
      </c>
    </row>
    <row r="19" spans="1:9" x14ac:dyDescent="0.3">
      <c r="A19" s="135" t="str">
        <f>'Sanitizer Locations'!A17</f>
        <v>Offices (Individual)</v>
      </c>
      <c r="B19" s="126"/>
      <c r="C19" s="127">
        <f>'Sanitizer Locations'!C17</f>
        <v>0</v>
      </c>
      <c r="D19" s="128"/>
      <c r="E19" s="127">
        <f t="shared" si="2"/>
        <v>0</v>
      </c>
      <c r="F19" s="126"/>
      <c r="G19" s="128"/>
      <c r="H19" s="128"/>
      <c r="I19" s="136">
        <f t="shared" si="0"/>
        <v>0</v>
      </c>
    </row>
    <row r="20" spans="1:9" x14ac:dyDescent="0.3">
      <c r="A20" s="135" t="str">
        <f>'Sanitizer Locations'!A18</f>
        <v>Offices (Bullpen)</v>
      </c>
      <c r="B20" s="126"/>
      <c r="C20" s="127">
        <f>'Sanitizer Locations'!C18</f>
        <v>0</v>
      </c>
      <c r="D20" s="128"/>
      <c r="E20" s="127">
        <f t="shared" si="2"/>
        <v>0</v>
      </c>
      <c r="F20" s="126"/>
      <c r="G20" s="128"/>
      <c r="H20" s="128"/>
      <c r="I20" s="136">
        <f t="shared" si="0"/>
        <v>0</v>
      </c>
    </row>
    <row r="21" spans="1:9" x14ac:dyDescent="0.3">
      <c r="A21" s="135" t="str">
        <f>'Sanitizer Locations'!A19</f>
        <v>Outdoor Facilities</v>
      </c>
      <c r="B21" s="126"/>
      <c r="C21" s="127">
        <f>'Sanitizer Locations'!C19</f>
        <v>0</v>
      </c>
      <c r="D21" s="128"/>
      <c r="E21" s="127">
        <f t="shared" si="2"/>
        <v>0</v>
      </c>
      <c r="F21" s="126"/>
      <c r="G21" s="128"/>
      <c r="H21" s="128"/>
      <c r="I21" s="136">
        <f t="shared" si="0"/>
        <v>0</v>
      </c>
    </row>
    <row r="22" spans="1:9" x14ac:dyDescent="0.3">
      <c r="A22" s="135" t="str">
        <f>'Sanitizer Locations'!A20</f>
        <v>Reception Areas</v>
      </c>
      <c r="B22" s="126"/>
      <c r="C22" s="127">
        <f>'Sanitizer Locations'!C20</f>
        <v>0</v>
      </c>
      <c r="D22" s="128"/>
      <c r="E22" s="127">
        <f t="shared" si="2"/>
        <v>0</v>
      </c>
      <c r="F22" s="126"/>
      <c r="G22" s="128"/>
      <c r="H22" s="128"/>
      <c r="I22" s="136">
        <f t="shared" si="0"/>
        <v>0</v>
      </c>
    </row>
    <row r="23" spans="1:9" ht="15" thickBot="1" x14ac:dyDescent="0.35">
      <c r="A23" s="140" t="str">
        <f>'Sanitizer Locations'!A21</f>
        <v>Other</v>
      </c>
      <c r="B23" s="141"/>
      <c r="C23" s="142">
        <f>'Sanitizer Locations'!C21</f>
        <v>0</v>
      </c>
      <c r="D23" s="143"/>
      <c r="E23" s="142">
        <f>C23*D23</f>
        <v>0</v>
      </c>
      <c r="F23" s="141"/>
      <c r="G23" s="143"/>
      <c r="H23" s="143"/>
      <c r="I23" s="144">
        <f t="shared" si="0"/>
        <v>0</v>
      </c>
    </row>
    <row r="24" spans="1:9" ht="15.6" thickTop="1" thickBot="1" x14ac:dyDescent="0.35">
      <c r="A24" s="175"/>
      <c r="B24" s="176"/>
      <c r="C24" s="176" t="s">
        <v>370</v>
      </c>
      <c r="D24" s="176"/>
      <c r="E24" s="257">
        <f>SUM(E9:E23)</f>
        <v>0</v>
      </c>
      <c r="F24" s="176"/>
      <c r="G24" s="176" t="s">
        <v>313</v>
      </c>
      <c r="H24" s="176"/>
      <c r="I24" s="177">
        <f>SUM(I9:I23)</f>
        <v>0</v>
      </c>
    </row>
    <row r="25" spans="1:9" ht="15" thickTop="1" x14ac:dyDescent="0.3">
      <c r="A25" s="147"/>
      <c r="B25" s="148"/>
      <c r="C25" s="148"/>
      <c r="D25" s="148"/>
      <c r="E25" s="148"/>
      <c r="F25" s="148"/>
      <c r="G25" s="148"/>
      <c r="H25" s="148"/>
      <c r="I25" s="149"/>
    </row>
    <row r="26" spans="1:9" x14ac:dyDescent="0.3">
      <c r="A26" s="147" t="s">
        <v>209</v>
      </c>
      <c r="B26" s="148"/>
      <c r="C26" s="148"/>
      <c r="D26" s="148"/>
      <c r="E26" s="148"/>
      <c r="F26" s="150">
        <v>5.5E-2</v>
      </c>
      <c r="G26" s="148" t="s">
        <v>30</v>
      </c>
      <c r="H26" s="148"/>
      <c r="I26" s="149"/>
    </row>
    <row r="27" spans="1:9" x14ac:dyDescent="0.3">
      <c r="A27" s="147"/>
      <c r="B27" s="148"/>
      <c r="C27" s="148"/>
      <c r="D27" s="148"/>
      <c r="E27" s="148"/>
      <c r="F27" s="148"/>
      <c r="G27" s="148"/>
      <c r="H27" s="148"/>
      <c r="I27" s="149"/>
    </row>
    <row r="28" spans="1:9" ht="70.95" customHeight="1" x14ac:dyDescent="0.3">
      <c r="A28" s="363" t="s">
        <v>466</v>
      </c>
      <c r="B28" s="364"/>
      <c r="C28" s="364"/>
      <c r="D28" s="364"/>
      <c r="E28" s="364"/>
      <c r="F28" s="364"/>
      <c r="G28" s="364"/>
      <c r="H28" s="364"/>
      <c r="I28" s="365"/>
    </row>
    <row r="29" spans="1:9" ht="13.95" customHeight="1" x14ac:dyDescent="0.3">
      <c r="A29" s="183"/>
      <c r="B29" s="184"/>
      <c r="C29" s="184"/>
      <c r="D29" s="184"/>
      <c r="E29" s="184"/>
      <c r="F29" s="184"/>
      <c r="G29" s="184"/>
      <c r="H29" s="184"/>
      <c r="I29" s="185"/>
    </row>
    <row r="30" spans="1:9" ht="13.95" customHeight="1" thickBot="1" x14ac:dyDescent="0.35">
      <c r="A30" s="367" t="s">
        <v>314</v>
      </c>
      <c r="B30" s="368"/>
      <c r="C30" s="368"/>
      <c r="D30" s="368"/>
      <c r="E30" s="188">
        <v>0.2</v>
      </c>
      <c r="F30" s="186">
        <f>I24*E30</f>
        <v>0</v>
      </c>
      <c r="G30" s="2" t="s">
        <v>30</v>
      </c>
      <c r="H30" s="187"/>
      <c r="I30" s="189"/>
    </row>
    <row r="31" spans="1:9" ht="15" thickTop="1" x14ac:dyDescent="0.3">
      <c r="A31" s="147"/>
      <c r="B31" s="148"/>
      <c r="C31" s="148"/>
      <c r="D31" s="148"/>
      <c r="E31" s="148"/>
      <c r="F31" s="148"/>
      <c r="G31" s="148"/>
      <c r="H31" s="148"/>
      <c r="I31" s="149"/>
    </row>
    <row r="32" spans="1:9" ht="15" thickBot="1" x14ac:dyDescent="0.35">
      <c r="A32" s="146" t="s">
        <v>210</v>
      </c>
      <c r="B32" s="2"/>
      <c r="C32" s="2"/>
      <c r="D32" s="2"/>
      <c r="E32" s="2"/>
      <c r="F32" s="3">
        <f>(I24+F30)*F26</f>
        <v>0</v>
      </c>
      <c r="G32" s="2" t="s">
        <v>30</v>
      </c>
      <c r="H32" s="2"/>
      <c r="I32" s="154"/>
    </row>
    <row r="33" spans="1:23" ht="15" thickTop="1" x14ac:dyDescent="0.3">
      <c r="A33" s="155"/>
      <c r="B33" s="34"/>
      <c r="C33" s="34"/>
      <c r="D33" s="34"/>
      <c r="E33" s="34"/>
      <c r="F33" s="153"/>
      <c r="G33" s="34"/>
      <c r="H33" s="34"/>
      <c r="I33" s="149"/>
    </row>
    <row r="34" spans="1:23" ht="15" thickBot="1" x14ac:dyDescent="0.35">
      <c r="A34" s="138" t="s">
        <v>371</v>
      </c>
      <c r="B34" s="139"/>
      <c r="C34" s="139"/>
      <c r="D34" s="139"/>
      <c r="E34" s="139"/>
      <c r="F34" s="156">
        <f>F32/'Pick Lists'!G2</f>
        <v>0</v>
      </c>
      <c r="G34" s="139" t="s">
        <v>211</v>
      </c>
      <c r="H34" s="139"/>
      <c r="I34" s="157"/>
    </row>
    <row r="35" spans="1:23" x14ac:dyDescent="0.3">
      <c r="P35" s="40"/>
      <c r="Q35" s="40"/>
      <c r="R35" s="40"/>
      <c r="S35" s="40"/>
      <c r="T35" s="40"/>
      <c r="U35" s="40"/>
      <c r="V35" s="40"/>
      <c r="W35" s="40"/>
    </row>
    <row r="36" spans="1:23" s="41" customFormat="1" x14ac:dyDescent="0.3">
      <c r="A36" s="160" t="s">
        <v>467</v>
      </c>
    </row>
    <row r="38" spans="1:23" s="4" customFormat="1" x14ac:dyDescent="0.3">
      <c r="A38" s="4" t="s">
        <v>212</v>
      </c>
    </row>
    <row r="39" spans="1:23" x14ac:dyDescent="0.3">
      <c r="A39" s="41" t="str">
        <f>A9</f>
        <v>Auditoriums/Theaters</v>
      </c>
      <c r="B39" s="41" t="str">
        <f>A14</f>
        <v>Computer Labs</v>
      </c>
      <c r="D39" s="41"/>
      <c r="E39" s="41" t="str">
        <f>A19</f>
        <v>Offices (Individual)</v>
      </c>
      <c r="G39" s="41"/>
    </row>
    <row r="40" spans="1:23" x14ac:dyDescent="0.3">
      <c r="A40" s="41" t="str">
        <f>A10</f>
        <v>Bathrooms</v>
      </c>
      <c r="B40" s="41" t="str">
        <f>A15</f>
        <v>Meeting Rooms</v>
      </c>
      <c r="D40" s="41"/>
      <c r="E40" s="41" t="str">
        <f>A20</f>
        <v>Offices (Bullpen)</v>
      </c>
      <c r="G40" s="41"/>
    </row>
    <row r="41" spans="1:23" x14ac:dyDescent="0.3">
      <c r="A41" s="41" t="str">
        <f>A11</f>
        <v>Book Returns</v>
      </c>
      <c r="B41" s="41" t="str">
        <f>A16</f>
        <v>Multimedia Centers</v>
      </c>
      <c r="D41" s="41"/>
      <c r="E41" s="41" t="str">
        <f>A21</f>
        <v>Outdoor Facilities</v>
      </c>
      <c r="G41" s="41"/>
    </row>
    <row r="42" spans="1:23" x14ac:dyDescent="0.3">
      <c r="A42" s="41" t="str">
        <f>A12</f>
        <v>Building Entrances</v>
      </c>
      <c r="B42" s="41" t="str">
        <f>A17</f>
        <v>Locker Rooms</v>
      </c>
      <c r="D42" s="41"/>
      <c r="E42" s="41" t="str">
        <f>A22</f>
        <v>Reception Areas</v>
      </c>
      <c r="G42" s="41"/>
    </row>
    <row r="43" spans="1:23" x14ac:dyDescent="0.3">
      <c r="A43" s="41" t="str">
        <f>A13</f>
        <v>Cafes</v>
      </c>
      <c r="B43" s="41" t="str">
        <f>A18</f>
        <v>Lounges/Lunchrooms</v>
      </c>
      <c r="D43" s="41"/>
      <c r="E43" s="41" t="str">
        <f>A23</f>
        <v>Other</v>
      </c>
      <c r="G43" s="41"/>
    </row>
    <row r="45" spans="1:23" s="4" customFormat="1" x14ac:dyDescent="0.3">
      <c r="A45" s="4" t="s">
        <v>309</v>
      </c>
    </row>
    <row r="46" spans="1:23" x14ac:dyDescent="0.3">
      <c r="A46" s="41" t="s">
        <v>53</v>
      </c>
      <c r="B46" s="41" t="s">
        <v>469</v>
      </c>
      <c r="D46" s="41"/>
      <c r="E46" s="41"/>
      <c r="G46" s="41"/>
    </row>
    <row r="47" spans="1:23" x14ac:dyDescent="0.3">
      <c r="A47" s="41" t="s">
        <v>470</v>
      </c>
      <c r="B47" s="41" t="s">
        <v>54</v>
      </c>
      <c r="D47" s="41"/>
      <c r="E47" s="41" t="s">
        <v>60</v>
      </c>
      <c r="G47" s="41"/>
    </row>
    <row r="48" spans="1:23" x14ac:dyDescent="0.3">
      <c r="A48" s="41" t="s">
        <v>200</v>
      </c>
      <c r="B48" s="41" t="s">
        <v>61</v>
      </c>
      <c r="D48" s="41"/>
      <c r="E48" s="41" t="s">
        <v>63</v>
      </c>
      <c r="G48" s="41"/>
    </row>
    <row r="49" spans="1:7" x14ac:dyDescent="0.3">
      <c r="A49" s="41" t="s">
        <v>59</v>
      </c>
      <c r="B49" s="41" t="s">
        <v>62</v>
      </c>
      <c r="D49" s="41"/>
      <c r="E49" s="41" t="s">
        <v>201</v>
      </c>
      <c r="G49" s="41"/>
    </row>
    <row r="50" spans="1:7" x14ac:dyDescent="0.3">
      <c r="A50" s="41" t="s">
        <v>52</v>
      </c>
      <c r="B50" s="41" t="s">
        <v>57</v>
      </c>
      <c r="C50" s="41"/>
      <c r="D50" s="41"/>
      <c r="E50" s="41" t="s">
        <v>199</v>
      </c>
      <c r="G50" s="41"/>
    </row>
    <row r="52" spans="1:7" x14ac:dyDescent="0.3">
      <c r="A52" s="4" t="s">
        <v>55</v>
      </c>
    </row>
    <row r="53" spans="1:7" x14ac:dyDescent="0.3">
      <c r="A53" s="41" t="s">
        <v>58</v>
      </c>
      <c r="C53" s="41"/>
      <c r="D53" s="41"/>
    </row>
    <row r="54" spans="1:7" x14ac:dyDescent="0.3">
      <c r="A54" s="41" t="s">
        <v>307</v>
      </c>
      <c r="C54" s="41"/>
      <c r="D54" s="41"/>
    </row>
  </sheetData>
  <mergeCells count="4">
    <mergeCell ref="A28:I28"/>
    <mergeCell ref="A2:J2"/>
    <mergeCell ref="A4:J4"/>
    <mergeCell ref="A30:D30"/>
  </mergeCells>
  <printOptions horizontalCentered="1"/>
  <pageMargins left="0.7" right="0.7" top="0.75" bottom="0.75" header="0.3" footer="0.3"/>
  <pageSetup scale="69" orientation="portrait" r:id="rId1"/>
  <headerFooter>
    <oddHeader>&amp;CDisinfectant Spray Calculator</oddHeader>
    <oddFooter>&amp;CEqualis Group - www.EqualisGroup.org</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657E-0368-4E0B-8452-0950C6721439}">
  <sheetPr>
    <tabColor rgb="FF92D050"/>
  </sheetPr>
  <dimension ref="A2:L15"/>
  <sheetViews>
    <sheetView showGridLines="0" zoomScale="160" workbookViewId="0"/>
  </sheetViews>
  <sheetFormatPr defaultRowHeight="14.4" x14ac:dyDescent="0.3"/>
  <cols>
    <col min="1" max="1" width="25" customWidth="1"/>
    <col min="3" max="3" width="14" style="1" customWidth="1"/>
    <col min="5" max="5" width="21.88671875" style="1" customWidth="1"/>
    <col min="7" max="7" width="17.88671875" customWidth="1"/>
  </cols>
  <sheetData>
    <row r="2" spans="1:12" ht="27" customHeight="1" x14ac:dyDescent="0.3">
      <c r="A2" s="297" t="s">
        <v>311</v>
      </c>
      <c r="B2" s="297"/>
      <c r="C2" s="297"/>
      <c r="D2" s="297"/>
      <c r="E2" s="297"/>
      <c r="F2" s="297"/>
      <c r="G2" s="20"/>
      <c r="H2" s="28"/>
      <c r="I2" s="28"/>
      <c r="J2" s="28"/>
      <c r="K2" s="28"/>
      <c r="L2" s="28"/>
    </row>
    <row r="4" spans="1:12" x14ac:dyDescent="0.3">
      <c r="A4" t="s">
        <v>476</v>
      </c>
    </row>
    <row r="6" spans="1:12" x14ac:dyDescent="0.3">
      <c r="A6" s="4" t="s">
        <v>47</v>
      </c>
      <c r="B6" s="4"/>
      <c r="C6" s="19" t="s">
        <v>48</v>
      </c>
      <c r="E6"/>
    </row>
    <row r="7" spans="1:12" x14ac:dyDescent="0.3">
      <c r="A7" t="s">
        <v>472</v>
      </c>
      <c r="C7" s="68">
        <v>0</v>
      </c>
      <c r="E7"/>
    </row>
    <row r="8" spans="1:12" x14ac:dyDescent="0.3">
      <c r="A8" t="s">
        <v>473</v>
      </c>
      <c r="C8" s="68">
        <v>0</v>
      </c>
      <c r="E8"/>
    </row>
    <row r="9" spans="1:12" x14ac:dyDescent="0.3">
      <c r="A9" t="s">
        <v>474</v>
      </c>
      <c r="C9" s="68">
        <v>0</v>
      </c>
      <c r="E9"/>
    </row>
    <row r="10" spans="1:12" x14ac:dyDescent="0.3">
      <c r="A10" t="s">
        <v>475</v>
      </c>
      <c r="C10" s="68">
        <v>0</v>
      </c>
      <c r="E10"/>
    </row>
    <row r="11" spans="1:12" ht="15" thickBot="1" x14ac:dyDescent="0.35">
      <c r="A11" s="2" t="s">
        <v>103</v>
      </c>
      <c r="B11" s="2"/>
      <c r="C11" s="3">
        <f>SUM(C7:C10)</f>
        <v>0</v>
      </c>
      <c r="E11"/>
    </row>
    <row r="12" spans="1:12" ht="15" thickTop="1" x14ac:dyDescent="0.3"/>
    <row r="13" spans="1:12" hidden="1" x14ac:dyDescent="0.3">
      <c r="A13" s="4" t="s">
        <v>89</v>
      </c>
    </row>
    <row r="14" spans="1:12" hidden="1" x14ac:dyDescent="0.3">
      <c r="E14"/>
    </row>
    <row r="15" spans="1:12" hidden="1" x14ac:dyDescent="0.3">
      <c r="A15" t="s">
        <v>102</v>
      </c>
      <c r="E15"/>
    </row>
  </sheetData>
  <mergeCells count="1">
    <mergeCell ref="A2:F2"/>
  </mergeCells>
  <printOptions horizontalCentered="1"/>
  <pageMargins left="0.7" right="0.7" top="0.75" bottom="0.75" header="0.3" footer="0.3"/>
  <pageSetup orientation="portrait" r:id="rId1"/>
  <headerFooter>
    <oddHeader>&amp;CWater Bottle Filling Station Calculator</oddHeader>
    <oddFooter>&amp;CEqualis Group - www.EqualisGroup.org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A7608-E3D8-4F78-AAFB-F9B94CA3BD53}">
  <sheetPr>
    <pageSetUpPr fitToPage="1"/>
  </sheetPr>
  <dimension ref="A1:K49"/>
  <sheetViews>
    <sheetView showGridLines="0" zoomScale="140" zoomScaleNormal="140" workbookViewId="0"/>
  </sheetViews>
  <sheetFormatPr defaultColWidth="9.109375" defaultRowHeight="14.4" x14ac:dyDescent="0.3"/>
  <cols>
    <col min="1" max="1" width="20.21875" style="9" customWidth="1"/>
    <col min="2" max="2" width="5.5546875" style="9" customWidth="1"/>
    <col min="3" max="3" width="10.77734375" style="12" customWidth="1"/>
    <col min="4" max="4" width="11.109375" style="9" customWidth="1"/>
    <col min="5" max="5" width="12.21875" style="12" customWidth="1"/>
    <col min="6" max="6" width="10.44140625" style="9" customWidth="1"/>
    <col min="7" max="7" width="10.77734375" style="12" customWidth="1"/>
    <col min="8" max="8" width="8.44140625" style="9" customWidth="1"/>
    <col min="9" max="9" width="12.44140625" style="12" customWidth="1"/>
    <col min="10" max="10" width="20.77734375" style="9" customWidth="1"/>
    <col min="11" max="11" width="9" style="9" customWidth="1"/>
    <col min="12" max="16384" width="9.109375" style="9"/>
  </cols>
  <sheetData>
    <row r="1" spans="1:11" ht="13.95" customHeight="1" x14ac:dyDescent="0.3">
      <c r="A1" s="18"/>
      <c r="B1" s="18"/>
      <c r="C1" s="18"/>
      <c r="D1" s="18"/>
      <c r="E1" s="18"/>
      <c r="F1" s="18"/>
      <c r="G1" s="18"/>
      <c r="H1" s="18"/>
      <c r="I1" s="18"/>
      <c r="J1" s="20"/>
      <c r="K1" s="20"/>
    </row>
    <row r="2" spans="1:11" ht="41.7" customHeight="1" x14ac:dyDescent="0.3">
      <c r="A2" s="297" t="s">
        <v>477</v>
      </c>
      <c r="B2" s="297"/>
      <c r="C2" s="297"/>
      <c r="D2" s="297"/>
      <c r="E2" s="297"/>
      <c r="F2" s="297"/>
      <c r="G2" s="297"/>
      <c r="H2" s="297"/>
      <c r="I2" s="297"/>
      <c r="J2" s="297"/>
      <c r="K2" s="20"/>
    </row>
    <row r="3" spans="1:11" ht="13.95" customHeight="1" x14ac:dyDescent="0.3">
      <c r="A3" s="18"/>
      <c r="B3" s="18"/>
      <c r="C3" s="18"/>
      <c r="D3" s="18"/>
      <c r="E3" s="18"/>
      <c r="F3" s="18"/>
      <c r="G3" s="18"/>
      <c r="H3" s="18"/>
      <c r="I3" s="18"/>
      <c r="J3" s="20"/>
      <c r="K3" s="20"/>
    </row>
    <row r="4" spans="1:11" s="69" customFormat="1" ht="57.45" customHeight="1" x14ac:dyDescent="0.3">
      <c r="A4" s="297" t="s">
        <v>315</v>
      </c>
      <c r="B4" s="297"/>
      <c r="C4" s="297"/>
      <c r="D4" s="297"/>
      <c r="E4" s="297"/>
      <c r="F4" s="297"/>
      <c r="G4" s="297"/>
      <c r="H4" s="297"/>
      <c r="I4" s="297"/>
      <c r="J4" s="297"/>
      <c r="K4" s="20"/>
    </row>
    <row r="5" spans="1:11" s="69" customFormat="1" ht="13.95" customHeight="1" x14ac:dyDescent="0.3">
      <c r="A5" s="70"/>
      <c r="B5" s="70"/>
      <c r="C5" s="70"/>
      <c r="D5" s="70"/>
      <c r="E5" s="70"/>
      <c r="F5" s="70"/>
      <c r="G5" s="70"/>
      <c r="H5" s="70"/>
      <c r="I5" s="70"/>
      <c r="J5" s="20"/>
      <c r="K5" s="20"/>
    </row>
    <row r="6" spans="1:11" x14ac:dyDescent="0.3">
      <c r="A6" s="10" t="s">
        <v>65</v>
      </c>
      <c r="B6" s="17"/>
    </row>
    <row r="7" spans="1:11" ht="15" thickBot="1" x14ac:dyDescent="0.35">
      <c r="A7" s="10"/>
      <c r="B7" s="17"/>
    </row>
    <row r="8" spans="1:11" s="145" customFormat="1" ht="29.4" thickBot="1" x14ac:dyDescent="0.35">
      <c r="A8" s="345" t="s">
        <v>47</v>
      </c>
      <c r="B8" s="347"/>
      <c r="C8" s="83" t="s">
        <v>48</v>
      </c>
      <c r="D8" s="192"/>
      <c r="E8" s="83" t="s">
        <v>64</v>
      </c>
      <c r="F8" s="192"/>
      <c r="G8" s="83" t="s">
        <v>70</v>
      </c>
      <c r="H8" s="192"/>
      <c r="I8" s="84" t="s">
        <v>312</v>
      </c>
    </row>
    <row r="9" spans="1:11" x14ac:dyDescent="0.3">
      <c r="A9" s="353" t="str">
        <f>'Sanitizer Locations'!A7</f>
        <v>Auditoriums/Theaters</v>
      </c>
      <c r="B9" s="354"/>
      <c r="C9" s="80">
        <f>'Sanitizer Locations'!C7</f>
        <v>0</v>
      </c>
      <c r="D9" s="79"/>
      <c r="E9" s="190">
        <f>'Disinfectant Spray'!E9</f>
        <v>0</v>
      </c>
      <c r="F9" s="79"/>
      <c r="G9" s="190">
        <f>'Disinfectant Spray'!G9</f>
        <v>0</v>
      </c>
      <c r="H9" s="104"/>
      <c r="I9" s="107">
        <f>C9*E9*G9*5</f>
        <v>0</v>
      </c>
    </row>
    <row r="10" spans="1:11" x14ac:dyDescent="0.3">
      <c r="A10" s="339" t="str">
        <f>'Sanitizer Locations'!A8</f>
        <v>Bathrooms</v>
      </c>
      <c r="B10" s="341"/>
      <c r="C10" s="75">
        <f>'Sanitizer Locations'!C8</f>
        <v>0</v>
      </c>
      <c r="D10" s="74"/>
      <c r="E10" s="77">
        <f>'Disinfectant Spray'!E10</f>
        <v>0</v>
      </c>
      <c r="F10" s="74"/>
      <c r="G10" s="77">
        <f>'Disinfectant Spray'!G10</f>
        <v>0</v>
      </c>
      <c r="H10" s="76"/>
      <c r="I10" s="108">
        <f t="shared" ref="I10:I23" si="0">C10*E10*G10*5</f>
        <v>0</v>
      </c>
    </row>
    <row r="11" spans="1:11" x14ac:dyDescent="0.3">
      <c r="A11" s="339" t="str">
        <f>'Sanitizer Locations'!A9</f>
        <v>Book Returns</v>
      </c>
      <c r="B11" s="341"/>
      <c r="C11" s="75">
        <f>'Sanitizer Locations'!C9</f>
        <v>0</v>
      </c>
      <c r="D11" s="74"/>
      <c r="E11" s="77">
        <f>'Disinfectant Spray'!E11</f>
        <v>0</v>
      </c>
      <c r="F11" s="74"/>
      <c r="G11" s="77">
        <f>'Disinfectant Spray'!G11</f>
        <v>0</v>
      </c>
      <c r="H11" s="76"/>
      <c r="I11" s="108">
        <f t="shared" si="0"/>
        <v>0</v>
      </c>
    </row>
    <row r="12" spans="1:11" x14ac:dyDescent="0.3">
      <c r="A12" s="339" t="str">
        <f>'Sanitizer Locations'!A10</f>
        <v>Building Entrances</v>
      </c>
      <c r="B12" s="341"/>
      <c r="C12" s="75">
        <f>'Sanitizer Locations'!C10</f>
        <v>0</v>
      </c>
      <c r="D12" s="74"/>
      <c r="E12" s="77">
        <f>'Disinfectant Spray'!E12</f>
        <v>0</v>
      </c>
      <c r="F12" s="74"/>
      <c r="G12" s="77">
        <f>'Disinfectant Spray'!G12</f>
        <v>0</v>
      </c>
      <c r="H12" s="76"/>
      <c r="I12" s="108">
        <f t="shared" si="0"/>
        <v>0</v>
      </c>
    </row>
    <row r="13" spans="1:11" x14ac:dyDescent="0.3">
      <c r="A13" s="339" t="str">
        <f>'Sanitizer Locations'!A11</f>
        <v>Cafes</v>
      </c>
      <c r="B13" s="341"/>
      <c r="C13" s="75">
        <f>'Sanitizer Locations'!C11</f>
        <v>0</v>
      </c>
      <c r="D13" s="74"/>
      <c r="E13" s="77">
        <f>'Disinfectant Spray'!E13</f>
        <v>0</v>
      </c>
      <c r="F13" s="74"/>
      <c r="G13" s="77">
        <f>'Disinfectant Spray'!G13</f>
        <v>0</v>
      </c>
      <c r="H13" s="76"/>
      <c r="I13" s="108">
        <f t="shared" si="0"/>
        <v>0</v>
      </c>
    </row>
    <row r="14" spans="1:11" x14ac:dyDescent="0.3">
      <c r="A14" s="339" t="str">
        <f>'Sanitizer Locations'!A12</f>
        <v>Computer Labs</v>
      </c>
      <c r="B14" s="341"/>
      <c r="C14" s="75">
        <f>'Sanitizer Locations'!C12</f>
        <v>0</v>
      </c>
      <c r="D14" s="74"/>
      <c r="E14" s="77">
        <f>'Disinfectant Spray'!E14</f>
        <v>0</v>
      </c>
      <c r="F14" s="74"/>
      <c r="G14" s="77">
        <f>'Disinfectant Spray'!G14</f>
        <v>0</v>
      </c>
      <c r="H14" s="76"/>
      <c r="I14" s="108">
        <f t="shared" si="0"/>
        <v>0</v>
      </c>
    </row>
    <row r="15" spans="1:11" x14ac:dyDescent="0.3">
      <c r="A15" s="339" t="str">
        <f>'Sanitizer Locations'!A13</f>
        <v>Meeting Rooms</v>
      </c>
      <c r="B15" s="341"/>
      <c r="C15" s="75">
        <f>'Sanitizer Locations'!C13</f>
        <v>0</v>
      </c>
      <c r="D15" s="74"/>
      <c r="E15" s="77">
        <f>'Disinfectant Spray'!E15</f>
        <v>0</v>
      </c>
      <c r="F15" s="74"/>
      <c r="G15" s="77">
        <f>'Disinfectant Spray'!G15</f>
        <v>0</v>
      </c>
      <c r="H15" s="76"/>
      <c r="I15" s="108">
        <f t="shared" si="0"/>
        <v>0</v>
      </c>
    </row>
    <row r="16" spans="1:11" x14ac:dyDescent="0.3">
      <c r="A16" s="339" t="str">
        <f>'Sanitizer Locations'!A14</f>
        <v>Multimedia Centers</v>
      </c>
      <c r="B16" s="341"/>
      <c r="C16" s="75">
        <f>'Sanitizer Locations'!C14</f>
        <v>0</v>
      </c>
      <c r="D16" s="74"/>
      <c r="E16" s="77">
        <f>'Disinfectant Spray'!E16</f>
        <v>0</v>
      </c>
      <c r="F16" s="74"/>
      <c r="G16" s="77">
        <f>'Disinfectant Spray'!G16</f>
        <v>0</v>
      </c>
      <c r="H16" s="76"/>
      <c r="I16" s="108">
        <f t="shared" si="0"/>
        <v>0</v>
      </c>
    </row>
    <row r="17" spans="1:9" x14ac:dyDescent="0.3">
      <c r="A17" s="339" t="str">
        <f>'Sanitizer Locations'!A15</f>
        <v>Locker Rooms</v>
      </c>
      <c r="B17" s="341"/>
      <c r="C17" s="75">
        <f>'Sanitizer Locations'!C15</f>
        <v>0</v>
      </c>
      <c r="D17" s="74"/>
      <c r="E17" s="77">
        <f>'Disinfectant Spray'!E17</f>
        <v>0</v>
      </c>
      <c r="F17" s="74"/>
      <c r="G17" s="77">
        <f>'Disinfectant Spray'!G17</f>
        <v>0</v>
      </c>
      <c r="H17" s="76"/>
      <c r="I17" s="108">
        <f t="shared" si="0"/>
        <v>0</v>
      </c>
    </row>
    <row r="18" spans="1:9" x14ac:dyDescent="0.3">
      <c r="A18" s="339" t="str">
        <f>'Sanitizer Locations'!A16</f>
        <v>Lounges/Lunchrooms</v>
      </c>
      <c r="B18" s="341"/>
      <c r="C18" s="75">
        <f>'Sanitizer Locations'!C16</f>
        <v>0</v>
      </c>
      <c r="D18" s="74"/>
      <c r="E18" s="77">
        <f>'Disinfectant Spray'!E18</f>
        <v>0</v>
      </c>
      <c r="F18" s="74"/>
      <c r="G18" s="77">
        <f>'Disinfectant Spray'!G18</f>
        <v>0</v>
      </c>
      <c r="H18" s="76"/>
      <c r="I18" s="108">
        <f t="shared" si="0"/>
        <v>0</v>
      </c>
    </row>
    <row r="19" spans="1:9" x14ac:dyDescent="0.3">
      <c r="A19" s="339" t="str">
        <f>'Sanitizer Locations'!A17</f>
        <v>Offices (Individual)</v>
      </c>
      <c r="B19" s="341"/>
      <c r="C19" s="75">
        <f>'Sanitizer Locations'!C17</f>
        <v>0</v>
      </c>
      <c r="D19" s="74"/>
      <c r="E19" s="77">
        <f>'Disinfectant Spray'!E19</f>
        <v>0</v>
      </c>
      <c r="F19" s="74"/>
      <c r="G19" s="77">
        <f>'Disinfectant Spray'!G19</f>
        <v>0</v>
      </c>
      <c r="H19" s="76"/>
      <c r="I19" s="108">
        <f t="shared" si="0"/>
        <v>0</v>
      </c>
    </row>
    <row r="20" spans="1:9" x14ac:dyDescent="0.3">
      <c r="A20" s="339" t="str">
        <f>'Sanitizer Locations'!A18</f>
        <v>Offices (Bullpen)</v>
      </c>
      <c r="B20" s="341"/>
      <c r="C20" s="75">
        <f>'Sanitizer Locations'!C18</f>
        <v>0</v>
      </c>
      <c r="D20" s="74"/>
      <c r="E20" s="77">
        <f>'Disinfectant Spray'!E20</f>
        <v>0</v>
      </c>
      <c r="F20" s="74"/>
      <c r="G20" s="77">
        <f>'Disinfectant Spray'!G20</f>
        <v>0</v>
      </c>
      <c r="H20" s="76"/>
      <c r="I20" s="108">
        <f t="shared" si="0"/>
        <v>0</v>
      </c>
    </row>
    <row r="21" spans="1:9" x14ac:dyDescent="0.3">
      <c r="A21" s="339" t="str">
        <f>'Sanitizer Locations'!A19</f>
        <v>Outdoor Facilities</v>
      </c>
      <c r="B21" s="341"/>
      <c r="C21" s="75">
        <f>'Sanitizer Locations'!C19</f>
        <v>0</v>
      </c>
      <c r="D21" s="74"/>
      <c r="E21" s="77">
        <f>'Disinfectant Spray'!E21</f>
        <v>0</v>
      </c>
      <c r="F21" s="74"/>
      <c r="G21" s="77">
        <f>'Disinfectant Spray'!G21</f>
        <v>0</v>
      </c>
      <c r="H21" s="76"/>
      <c r="I21" s="108">
        <f t="shared" si="0"/>
        <v>0</v>
      </c>
    </row>
    <row r="22" spans="1:9" x14ac:dyDescent="0.3">
      <c r="A22" s="339" t="str">
        <f>'Sanitizer Locations'!A20</f>
        <v>Reception Areas</v>
      </c>
      <c r="B22" s="341"/>
      <c r="C22" s="75">
        <f>'Sanitizer Locations'!C20</f>
        <v>0</v>
      </c>
      <c r="D22" s="74"/>
      <c r="E22" s="77">
        <f>'Disinfectant Spray'!E22</f>
        <v>0</v>
      </c>
      <c r="F22" s="74"/>
      <c r="G22" s="77">
        <f>'Disinfectant Spray'!G22</f>
        <v>0</v>
      </c>
      <c r="H22" s="76"/>
      <c r="I22" s="108">
        <f t="shared" si="0"/>
        <v>0</v>
      </c>
    </row>
    <row r="23" spans="1:9" s="69" customFormat="1" x14ac:dyDescent="0.3">
      <c r="A23" s="339" t="str">
        <f>'Sanitizer Locations'!A21</f>
        <v>Other</v>
      </c>
      <c r="B23" s="341"/>
      <c r="C23" s="75">
        <f>'Sanitizer Locations'!C21</f>
        <v>0</v>
      </c>
      <c r="D23" s="74"/>
      <c r="E23" s="75">
        <f>'Disinfectant Spray'!E23</f>
        <v>0</v>
      </c>
      <c r="F23" s="74"/>
      <c r="G23" s="77">
        <f>'Disinfectant Spray'!G23</f>
        <v>0</v>
      </c>
      <c r="H23" s="76"/>
      <c r="I23" s="108">
        <f t="shared" si="0"/>
        <v>0</v>
      </c>
    </row>
    <row r="24" spans="1:9" ht="15" thickBot="1" x14ac:dyDescent="0.35">
      <c r="A24" s="369" t="s">
        <v>317</v>
      </c>
      <c r="B24" s="370"/>
      <c r="C24" s="370"/>
      <c r="D24" s="370"/>
      <c r="E24" s="370"/>
      <c r="F24" s="370"/>
      <c r="G24" s="370"/>
      <c r="H24" s="370"/>
      <c r="I24" s="109">
        <f>SUM(I9:I23)</f>
        <v>0</v>
      </c>
    </row>
    <row r="25" spans="1:9" ht="15" thickTop="1" x14ac:dyDescent="0.3">
      <c r="A25" s="85"/>
      <c r="B25" s="86"/>
      <c r="C25" s="111"/>
      <c r="D25" s="86"/>
      <c r="E25" s="111"/>
      <c r="F25" s="86"/>
      <c r="G25" s="111"/>
      <c r="H25" s="86"/>
      <c r="I25" s="191"/>
    </row>
    <row r="26" spans="1:9" customFormat="1" ht="13.95" customHeight="1" thickBot="1" x14ac:dyDescent="0.35">
      <c r="A26" s="367" t="s">
        <v>314</v>
      </c>
      <c r="B26" s="368"/>
      <c r="C26" s="368"/>
      <c r="D26" s="368"/>
      <c r="E26" s="188">
        <f>'Disinfectant Spray'!E30</f>
        <v>0.2</v>
      </c>
      <c r="F26" s="186">
        <f>I24*E26</f>
        <v>0</v>
      </c>
      <c r="G26" s="187"/>
      <c r="H26" s="187"/>
      <c r="I26" s="189"/>
    </row>
    <row r="27" spans="1:9" customFormat="1" ht="15" thickTop="1" x14ac:dyDescent="0.3">
      <c r="A27" s="147"/>
      <c r="B27" s="148"/>
      <c r="C27" s="148"/>
      <c r="D27" s="148"/>
      <c r="E27" s="148"/>
      <c r="F27" s="148"/>
      <c r="G27" s="148"/>
      <c r="H27" s="148"/>
      <c r="I27" s="149"/>
    </row>
    <row r="28" spans="1:9" customFormat="1" ht="15" thickBot="1" x14ac:dyDescent="0.35">
      <c r="A28" s="329" t="s">
        <v>316</v>
      </c>
      <c r="B28" s="330"/>
      <c r="C28" s="330"/>
      <c r="D28" s="330"/>
      <c r="E28" s="330"/>
      <c r="F28" s="151">
        <f>(I24+F26)</f>
        <v>0</v>
      </c>
      <c r="G28" s="137" t="s">
        <v>254</v>
      </c>
      <c r="H28" s="137"/>
      <c r="I28" s="152"/>
    </row>
    <row r="29" spans="1:9" s="69" customFormat="1" ht="15" customHeight="1" x14ac:dyDescent="0.3">
      <c r="C29" s="12"/>
      <c r="E29" s="12"/>
      <c r="G29" s="12"/>
      <c r="I29" s="12"/>
    </row>
    <row r="30" spans="1:9" x14ac:dyDescent="0.3">
      <c r="A30" s="38" t="s">
        <v>486</v>
      </c>
    </row>
    <row r="31" spans="1:9" s="69" customFormat="1" x14ac:dyDescent="0.3">
      <c r="C31" s="12"/>
      <c r="E31" s="12"/>
      <c r="G31" s="12"/>
      <c r="I31" s="12"/>
    </row>
    <row r="32" spans="1:9" s="4" customFormat="1" x14ac:dyDescent="0.3">
      <c r="A32" s="4" t="s">
        <v>56</v>
      </c>
    </row>
    <row r="33" spans="1:7" customFormat="1" x14ac:dyDescent="0.3">
      <c r="A33" s="41" t="str">
        <f>A9</f>
        <v>Auditoriums/Theaters</v>
      </c>
      <c r="B33" s="41"/>
      <c r="C33" s="41" t="str">
        <f>A14</f>
        <v>Computer Labs</v>
      </c>
      <c r="D33" s="41"/>
      <c r="E33" s="41" t="str">
        <f>A19</f>
        <v>Offices (Individual)</v>
      </c>
      <c r="G33" s="41"/>
    </row>
    <row r="34" spans="1:7" customFormat="1" x14ac:dyDescent="0.3">
      <c r="A34" s="41" t="str">
        <f t="shared" ref="A34:A37" si="1">A10</f>
        <v>Bathrooms</v>
      </c>
      <c r="B34" s="41"/>
      <c r="C34" s="41" t="str">
        <f t="shared" ref="C34:C37" si="2">A15</f>
        <v>Meeting Rooms</v>
      </c>
      <c r="D34" s="41"/>
      <c r="E34" s="41" t="str">
        <f t="shared" ref="E34:E37" si="3">A20</f>
        <v>Offices (Bullpen)</v>
      </c>
      <c r="G34" s="41"/>
    </row>
    <row r="35" spans="1:7" customFormat="1" x14ac:dyDescent="0.3">
      <c r="A35" s="41" t="str">
        <f t="shared" si="1"/>
        <v>Book Returns</v>
      </c>
      <c r="B35" s="41"/>
      <c r="C35" s="41" t="str">
        <f t="shared" si="2"/>
        <v>Multimedia Centers</v>
      </c>
      <c r="D35" s="41"/>
      <c r="E35" s="41" t="str">
        <f t="shared" si="3"/>
        <v>Outdoor Facilities</v>
      </c>
      <c r="G35" s="41"/>
    </row>
    <row r="36" spans="1:7" customFormat="1" x14ac:dyDescent="0.3">
      <c r="A36" s="41" t="str">
        <f t="shared" si="1"/>
        <v>Building Entrances</v>
      </c>
      <c r="B36" s="41"/>
      <c r="C36" s="41" t="str">
        <f t="shared" si="2"/>
        <v>Locker Rooms</v>
      </c>
      <c r="D36" s="41"/>
      <c r="E36" s="41" t="str">
        <f t="shared" si="3"/>
        <v>Reception Areas</v>
      </c>
      <c r="G36" s="41"/>
    </row>
    <row r="37" spans="1:7" customFormat="1" x14ac:dyDescent="0.3">
      <c r="A37" s="41" t="str">
        <f t="shared" si="1"/>
        <v>Cafes</v>
      </c>
      <c r="B37" s="41"/>
      <c r="C37" s="41" t="str">
        <f t="shared" si="2"/>
        <v>Lounges/Lunchrooms</v>
      </c>
      <c r="D37" s="41"/>
      <c r="E37" s="41" t="str">
        <f t="shared" si="3"/>
        <v>Other</v>
      </c>
      <c r="G37" s="41"/>
    </row>
    <row r="38" spans="1:7" customFormat="1" x14ac:dyDescent="0.3"/>
    <row r="39" spans="1:7" s="4" customFormat="1" x14ac:dyDescent="0.3">
      <c r="A39" s="4" t="s">
        <v>478</v>
      </c>
    </row>
    <row r="40" spans="1:7" customFormat="1" x14ac:dyDescent="0.3">
      <c r="A40" s="41" t="s">
        <v>53</v>
      </c>
      <c r="B40" s="41" t="s">
        <v>469</v>
      </c>
      <c r="D40" s="41"/>
      <c r="E40" s="41"/>
      <c r="G40" s="41"/>
    </row>
    <row r="41" spans="1:7" customFormat="1" x14ac:dyDescent="0.3">
      <c r="A41" s="41" t="s">
        <v>470</v>
      </c>
      <c r="B41" s="41" t="s">
        <v>54</v>
      </c>
      <c r="D41" s="41"/>
      <c r="E41" s="41" t="s">
        <v>60</v>
      </c>
      <c r="G41" s="41"/>
    </row>
    <row r="42" spans="1:7" customFormat="1" x14ac:dyDescent="0.3">
      <c r="A42" s="41" t="s">
        <v>200</v>
      </c>
      <c r="B42" s="41" t="s">
        <v>61</v>
      </c>
      <c r="D42" s="41"/>
      <c r="E42" s="41" t="s">
        <v>63</v>
      </c>
      <c r="G42" s="41"/>
    </row>
    <row r="43" spans="1:7" customFormat="1" x14ac:dyDescent="0.3">
      <c r="A43" s="41" t="s">
        <v>59</v>
      </c>
      <c r="B43" s="41" t="s">
        <v>62</v>
      </c>
      <c r="D43" s="41"/>
      <c r="E43" s="41" t="s">
        <v>201</v>
      </c>
      <c r="G43" s="41"/>
    </row>
    <row r="44" spans="1:7" customFormat="1" x14ac:dyDescent="0.3">
      <c r="A44" s="41" t="s">
        <v>52</v>
      </c>
      <c r="B44" s="41" t="s">
        <v>57</v>
      </c>
      <c r="C44" s="41"/>
      <c r="D44" s="41"/>
      <c r="E44" s="41" t="s">
        <v>199</v>
      </c>
      <c r="G44" s="41"/>
    </row>
    <row r="45" spans="1:7" customFormat="1" x14ac:dyDescent="0.3"/>
    <row r="46" spans="1:7" customFormat="1" x14ac:dyDescent="0.3">
      <c r="A46" s="4" t="s">
        <v>479</v>
      </c>
    </row>
    <row r="47" spans="1:7" customFormat="1" x14ac:dyDescent="0.3">
      <c r="A47" s="41" t="s">
        <v>58</v>
      </c>
      <c r="C47" s="41"/>
      <c r="D47" s="41"/>
    </row>
    <row r="48" spans="1:7" customFormat="1" x14ac:dyDescent="0.3">
      <c r="A48" s="41" t="s">
        <v>307</v>
      </c>
      <c r="C48" s="41"/>
      <c r="D48" s="41"/>
    </row>
    <row r="49" spans="1:1" customFormat="1" x14ac:dyDescent="0.3">
      <c r="A49" s="41"/>
    </row>
  </sheetData>
  <mergeCells count="21">
    <mergeCell ref="A16:B16"/>
    <mergeCell ref="A17:B17"/>
    <mergeCell ref="A18:B18"/>
    <mergeCell ref="A19:B19"/>
    <mergeCell ref="A20:B20"/>
    <mergeCell ref="A2:J2"/>
    <mergeCell ref="A4:J4"/>
    <mergeCell ref="A24:H24"/>
    <mergeCell ref="A28:E28"/>
    <mergeCell ref="A22:B22"/>
    <mergeCell ref="A23:B23"/>
    <mergeCell ref="A8:B8"/>
    <mergeCell ref="A26:D26"/>
    <mergeCell ref="A9:B9"/>
    <mergeCell ref="A10:B10"/>
    <mergeCell ref="A11:B11"/>
    <mergeCell ref="A12:B12"/>
    <mergeCell ref="A13:B13"/>
    <mergeCell ref="A14:B14"/>
    <mergeCell ref="A15:B15"/>
    <mergeCell ref="A21:B21"/>
  </mergeCells>
  <printOptions horizontalCentered="1"/>
  <pageMargins left="0.7" right="0.7" top="0.75" bottom="0.75" header="0.3" footer="0.3"/>
  <pageSetup scale="74" fitToHeight="0" orientation="portrait" r:id="rId1"/>
  <headerFooter>
    <oddHeader>&amp;CWipes Calculator</oddHeader>
    <oddFooter>&amp;CEqualis Group - www.EqualisGroup.org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14D5-135A-4E5A-887A-B8CE587D6D0B}">
  <sheetPr>
    <pageSetUpPr fitToPage="1"/>
  </sheetPr>
  <dimension ref="A2:L46"/>
  <sheetViews>
    <sheetView showGridLines="0" topLeftCell="A6" zoomScale="150" zoomScaleNormal="150" workbookViewId="0"/>
  </sheetViews>
  <sheetFormatPr defaultColWidth="9.109375" defaultRowHeight="14.4" x14ac:dyDescent="0.3"/>
  <cols>
    <col min="1" max="1" width="9.109375" style="9"/>
    <col min="2" max="2" width="13.33203125" style="9" customWidth="1"/>
    <col min="3" max="3" width="7.5546875" style="9" customWidth="1"/>
    <col min="4" max="4" width="9.109375" style="12" customWidth="1"/>
    <col min="5" max="5" width="9.109375" style="9"/>
    <col min="6" max="9" width="9.109375" style="9" customWidth="1"/>
    <col min="10" max="16384" width="9.109375" style="9"/>
  </cols>
  <sheetData>
    <row r="2" spans="1:12" ht="75" customHeight="1" x14ac:dyDescent="0.3">
      <c r="A2" s="297" t="s">
        <v>204</v>
      </c>
      <c r="B2" s="297"/>
      <c r="C2" s="297"/>
      <c r="D2" s="297"/>
      <c r="E2" s="297"/>
      <c r="F2" s="297"/>
      <c r="G2" s="297"/>
      <c r="H2" s="297"/>
      <c r="I2" s="297"/>
      <c r="J2" s="297"/>
      <c r="K2" s="297"/>
      <c r="L2" s="20"/>
    </row>
    <row r="4" spans="1:12" x14ac:dyDescent="0.3">
      <c r="A4" s="10" t="s">
        <v>101</v>
      </c>
    </row>
    <row r="5" spans="1:12" ht="72" x14ac:dyDescent="0.3">
      <c r="E5" s="16" t="s">
        <v>26</v>
      </c>
      <c r="F5" s="10"/>
      <c r="G5" s="16" t="s">
        <v>93</v>
      </c>
      <c r="H5" s="10"/>
      <c r="I5" s="16" t="s">
        <v>27</v>
      </c>
    </row>
    <row r="6" spans="1:12" x14ac:dyDescent="0.3">
      <c r="B6" s="9" t="s">
        <v>5</v>
      </c>
      <c r="E6" s="11">
        <f>'Initial Information'!C19</f>
        <v>0</v>
      </c>
      <c r="F6" s="12"/>
      <c r="G6" s="23">
        <v>0</v>
      </c>
      <c r="H6" s="12"/>
      <c r="I6" s="11">
        <f>E6*G6*5</f>
        <v>0</v>
      </c>
    </row>
    <row r="7" spans="1:12" x14ac:dyDescent="0.3">
      <c r="B7" s="9" t="s">
        <v>6</v>
      </c>
      <c r="E7" s="11">
        <f>'Initial Information'!C20</f>
        <v>0</v>
      </c>
      <c r="F7" s="12"/>
      <c r="G7" s="23">
        <v>0</v>
      </c>
      <c r="H7" s="12"/>
      <c r="I7" s="11">
        <f t="shared" ref="I7:I9" si="0">E7*G7*5</f>
        <v>0</v>
      </c>
    </row>
    <row r="8" spans="1:12" x14ac:dyDescent="0.3">
      <c r="B8" s="9" t="s">
        <v>7</v>
      </c>
      <c r="E8" s="11">
        <f>'Initial Information'!C21</f>
        <v>0</v>
      </c>
      <c r="F8" s="12"/>
      <c r="G8" s="23">
        <v>4</v>
      </c>
      <c r="H8" s="12"/>
      <c r="I8" s="11">
        <f t="shared" si="0"/>
        <v>0</v>
      </c>
    </row>
    <row r="9" spans="1:12" x14ac:dyDescent="0.3">
      <c r="B9" s="9" t="str">
        <f>'Hand Sanitizer'!B10</f>
        <v># of Weekend Patrons:</v>
      </c>
      <c r="E9" s="35">
        <f>'Initial Information'!C22</f>
        <v>0</v>
      </c>
      <c r="F9" s="12"/>
      <c r="G9" s="23">
        <v>0</v>
      </c>
      <c r="H9" s="12"/>
      <c r="I9" s="11">
        <f t="shared" si="0"/>
        <v>0</v>
      </c>
    </row>
    <row r="10" spans="1:12" x14ac:dyDescent="0.3">
      <c r="B10" s="9" t="str">
        <f>'Hand Sanitizer'!B11</f>
        <v># of Weekend Visitors:</v>
      </c>
      <c r="E10" s="35">
        <f>'Initial Information'!C23</f>
        <v>0</v>
      </c>
      <c r="F10" s="12"/>
      <c r="G10" s="23"/>
      <c r="H10" s="12"/>
      <c r="I10" s="11"/>
    </row>
    <row r="11" spans="1:12" x14ac:dyDescent="0.3">
      <c r="B11" s="9" t="str">
        <f>'Hand Sanitizer'!B12</f>
        <v># of Weekend Staff (FTEs):</v>
      </c>
      <c r="E11" s="35">
        <f>'Initial Information'!C24</f>
        <v>0</v>
      </c>
      <c r="F11" s="12"/>
      <c r="G11" s="23">
        <v>0</v>
      </c>
      <c r="H11" s="12"/>
      <c r="I11" s="11">
        <f>E11*G11</f>
        <v>0</v>
      </c>
    </row>
    <row r="12" spans="1:12" ht="15" thickBot="1" x14ac:dyDescent="0.35">
      <c r="B12" s="13" t="s">
        <v>82</v>
      </c>
      <c r="C12" s="13"/>
      <c r="D12" s="24"/>
      <c r="E12" s="24"/>
      <c r="F12" s="24"/>
      <c r="G12" s="24"/>
      <c r="H12" s="24"/>
      <c r="I12" s="14">
        <f>SUM(I6:I11)</f>
        <v>0</v>
      </c>
    </row>
    <row r="13" spans="1:12" ht="15" thickTop="1" x14ac:dyDescent="0.3"/>
    <row r="14" spans="1:12" x14ac:dyDescent="0.3">
      <c r="A14" s="10" t="s">
        <v>88</v>
      </c>
    </row>
    <row r="16" spans="1:12" ht="30" customHeight="1" x14ac:dyDescent="0.3">
      <c r="B16" s="25" t="s">
        <v>85</v>
      </c>
      <c r="C16" s="25"/>
      <c r="E16" s="16" t="s">
        <v>94</v>
      </c>
      <c r="F16" s="16" t="s">
        <v>84</v>
      </c>
      <c r="G16" s="16" t="s">
        <v>198</v>
      </c>
      <c r="H16" s="16" t="s">
        <v>203</v>
      </c>
      <c r="I16" s="16" t="s">
        <v>202</v>
      </c>
    </row>
    <row r="17" spans="1:9" x14ac:dyDescent="0.3">
      <c r="B17" s="12" t="s">
        <v>83</v>
      </c>
      <c r="C17" s="12"/>
      <c r="E17" s="12">
        <v>100</v>
      </c>
      <c r="F17" s="26">
        <f>$I$12/E17</f>
        <v>0</v>
      </c>
      <c r="G17" s="36"/>
      <c r="H17" s="36">
        <f>G17/E17</f>
        <v>0</v>
      </c>
      <c r="I17" s="37">
        <f>G17*F17</f>
        <v>0</v>
      </c>
    </row>
    <row r="18" spans="1:9" x14ac:dyDescent="0.3">
      <c r="B18" s="12"/>
      <c r="C18" s="12"/>
      <c r="E18" s="11">
        <v>1000</v>
      </c>
      <c r="F18" s="26">
        <f t="shared" ref="F18:F22" si="1">$I$12/E18</f>
        <v>0</v>
      </c>
      <c r="G18" s="36"/>
      <c r="H18" s="36">
        <f t="shared" ref="H18:H22" si="2">G18/E18</f>
        <v>0</v>
      </c>
      <c r="I18" s="37">
        <f t="shared" ref="I18:I22" si="3">G18*F18</f>
        <v>0</v>
      </c>
    </row>
    <row r="19" spans="1:9" x14ac:dyDescent="0.3">
      <c r="B19" s="12" t="s">
        <v>86</v>
      </c>
      <c r="C19" s="12"/>
      <c r="E19" s="12">
        <v>100</v>
      </c>
      <c r="F19" s="26">
        <f t="shared" si="1"/>
        <v>0</v>
      </c>
      <c r="G19" s="36"/>
      <c r="H19" s="36">
        <f t="shared" si="2"/>
        <v>0</v>
      </c>
      <c r="I19" s="37">
        <f t="shared" si="3"/>
        <v>0</v>
      </c>
    </row>
    <row r="20" spans="1:9" x14ac:dyDescent="0.3">
      <c r="B20" s="12"/>
      <c r="C20" s="12"/>
      <c r="E20" s="11">
        <v>1000</v>
      </c>
      <c r="F20" s="26">
        <f t="shared" si="1"/>
        <v>0</v>
      </c>
      <c r="G20" s="36"/>
      <c r="H20" s="36">
        <f t="shared" si="2"/>
        <v>0</v>
      </c>
      <c r="I20" s="37">
        <f t="shared" si="3"/>
        <v>0</v>
      </c>
    </row>
    <row r="21" spans="1:9" x14ac:dyDescent="0.3">
      <c r="B21" s="12" t="s">
        <v>87</v>
      </c>
      <c r="C21" s="12"/>
      <c r="E21" s="12">
        <v>100</v>
      </c>
      <c r="F21" s="26">
        <f t="shared" si="1"/>
        <v>0</v>
      </c>
      <c r="G21" s="36"/>
      <c r="H21" s="36">
        <f t="shared" si="2"/>
        <v>0</v>
      </c>
      <c r="I21" s="37">
        <f t="shared" si="3"/>
        <v>0</v>
      </c>
    </row>
    <row r="22" spans="1:9" x14ac:dyDescent="0.3">
      <c r="E22" s="11">
        <v>1000</v>
      </c>
      <c r="F22" s="26">
        <f t="shared" si="1"/>
        <v>0</v>
      </c>
      <c r="G22" s="36"/>
      <c r="H22" s="36">
        <f t="shared" si="2"/>
        <v>0</v>
      </c>
      <c r="I22" s="37">
        <f t="shared" si="3"/>
        <v>0</v>
      </c>
    </row>
    <row r="23" spans="1:9" x14ac:dyDescent="0.3">
      <c r="D23" s="11"/>
    </row>
    <row r="24" spans="1:9" x14ac:dyDescent="0.3">
      <c r="A24" s="38" t="s">
        <v>205</v>
      </c>
    </row>
    <row r="25" spans="1:9" x14ac:dyDescent="0.3">
      <c r="A25" s="10" t="s">
        <v>12</v>
      </c>
      <c r="B25" s="9" t="s">
        <v>71</v>
      </c>
    </row>
    <row r="26" spans="1:9" x14ac:dyDescent="0.3">
      <c r="C26" s="17" t="s">
        <v>72</v>
      </c>
      <c r="D26" s="21"/>
    </row>
    <row r="27" spans="1:9" x14ac:dyDescent="0.3">
      <c r="C27" s="17" t="s">
        <v>73</v>
      </c>
      <c r="D27" s="21"/>
    </row>
    <row r="28" spans="1:9" x14ac:dyDescent="0.3">
      <c r="C28" s="17" t="s">
        <v>90</v>
      </c>
      <c r="D28" s="21"/>
    </row>
    <row r="29" spans="1:9" x14ac:dyDescent="0.3">
      <c r="C29" s="17"/>
      <c r="D29" s="22" t="s">
        <v>35</v>
      </c>
    </row>
    <row r="30" spans="1:9" x14ac:dyDescent="0.3">
      <c r="C30" s="17"/>
      <c r="D30" s="21"/>
    </row>
    <row r="31" spans="1:9" x14ac:dyDescent="0.3">
      <c r="A31" s="10" t="s">
        <v>13</v>
      </c>
      <c r="B31" s="9" t="s">
        <v>74</v>
      </c>
      <c r="C31" s="17"/>
      <c r="D31" s="21"/>
    </row>
    <row r="32" spans="1:9" x14ac:dyDescent="0.3">
      <c r="C32" s="17" t="s">
        <v>75</v>
      </c>
      <c r="D32" s="21"/>
    </row>
    <row r="33" spans="1:4" x14ac:dyDescent="0.3">
      <c r="C33" s="17" t="s">
        <v>76</v>
      </c>
      <c r="D33" s="21"/>
    </row>
    <row r="34" spans="1:4" x14ac:dyDescent="0.3">
      <c r="C34" s="17" t="s">
        <v>91</v>
      </c>
      <c r="D34" s="21"/>
    </row>
    <row r="35" spans="1:4" x14ac:dyDescent="0.3">
      <c r="C35" s="17"/>
      <c r="D35" s="22" t="s">
        <v>36</v>
      </c>
    </row>
    <row r="36" spans="1:4" x14ac:dyDescent="0.3">
      <c r="C36" s="17"/>
      <c r="D36" s="21"/>
    </row>
    <row r="37" spans="1:4" x14ac:dyDescent="0.3">
      <c r="A37" s="10" t="s">
        <v>16</v>
      </c>
      <c r="B37" s="9" t="s">
        <v>81</v>
      </c>
      <c r="C37" s="17"/>
      <c r="D37" s="21"/>
    </row>
    <row r="38" spans="1:4" x14ac:dyDescent="0.3">
      <c r="C38" s="17" t="s">
        <v>77</v>
      </c>
      <c r="D38" s="21"/>
    </row>
    <row r="39" spans="1:4" x14ac:dyDescent="0.3">
      <c r="C39" s="17" t="s">
        <v>78</v>
      </c>
      <c r="D39" s="21"/>
    </row>
    <row r="40" spans="1:4" x14ac:dyDescent="0.3">
      <c r="C40" s="17" t="s">
        <v>92</v>
      </c>
      <c r="D40" s="21"/>
    </row>
    <row r="41" spans="1:4" x14ac:dyDescent="0.3">
      <c r="C41" s="17"/>
      <c r="D41" s="21"/>
    </row>
    <row r="42" spans="1:4" x14ac:dyDescent="0.3">
      <c r="A42" s="10" t="s">
        <v>20</v>
      </c>
      <c r="B42" s="9" t="s">
        <v>79</v>
      </c>
      <c r="C42" s="17"/>
      <c r="D42" s="21"/>
    </row>
    <row r="43" spans="1:4" x14ac:dyDescent="0.3">
      <c r="A43" s="10"/>
      <c r="C43" s="17" t="s">
        <v>21</v>
      </c>
      <c r="D43" s="21"/>
    </row>
    <row r="44" spans="1:4" x14ac:dyDescent="0.3">
      <c r="A44" s="10"/>
      <c r="C44" s="17" t="s">
        <v>22</v>
      </c>
      <c r="D44" s="21"/>
    </row>
    <row r="45" spans="1:4" x14ac:dyDescent="0.3">
      <c r="A45" s="10"/>
      <c r="C45" s="17" t="s">
        <v>23</v>
      </c>
      <c r="D45" s="21"/>
    </row>
    <row r="46" spans="1:4" x14ac:dyDescent="0.3">
      <c r="A46" s="10"/>
      <c r="C46" s="17" t="s">
        <v>24</v>
      </c>
      <c r="D46" s="21"/>
    </row>
  </sheetData>
  <mergeCells count="1">
    <mergeCell ref="A2:K2"/>
  </mergeCells>
  <pageMargins left="0.7" right="0.7" top="0.75" bottom="0.75" header="0.3" footer="0.3"/>
  <pageSetup scale="84" fitToHeight="0" orientation="portrait" r:id="rId1"/>
  <headerFooter>
    <oddHeader>&amp;CGloves Calculator</oddHeader>
    <oddFooter>&amp;CEqualis Group - www.EqualisGroup.org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3F7A8-669D-4AFC-BE2F-D78322DFC78A}">
  <sheetPr>
    <tabColor rgb="FF92D050"/>
    <pageSetUpPr fitToPage="1"/>
  </sheetPr>
  <dimension ref="A3:N27"/>
  <sheetViews>
    <sheetView topLeftCell="C1" zoomScale="90" zoomScaleNormal="90" workbookViewId="0">
      <selection activeCell="C1" sqref="C1"/>
    </sheetView>
  </sheetViews>
  <sheetFormatPr defaultColWidth="8.88671875" defaultRowHeight="14.4" x14ac:dyDescent="0.3"/>
  <cols>
    <col min="1" max="1" width="21.88671875" style="9" customWidth="1"/>
    <col min="2" max="2" width="25" style="9" customWidth="1"/>
    <col min="3" max="3" width="23" style="9" customWidth="1"/>
    <col min="4" max="4" width="35.77734375" style="9" customWidth="1"/>
    <col min="5" max="5" width="22.5546875" style="9" customWidth="1"/>
    <col min="6" max="6" width="11.77734375" style="9" customWidth="1"/>
    <col min="7" max="7" width="10.109375" style="42" bestFit="1" customWidth="1"/>
    <col min="8" max="8" width="10.88671875" style="9" customWidth="1"/>
    <col min="9" max="10" width="10.88671875" style="69" customWidth="1"/>
    <col min="11" max="11" width="11.77734375" style="69" customWidth="1"/>
    <col min="12" max="12" width="11" style="42" customWidth="1"/>
    <col min="13" max="13" width="14.44140625" style="9" customWidth="1"/>
    <col min="14" max="14" width="44.5546875" style="9" customWidth="1"/>
    <col min="15" max="16384" width="8.88671875" style="9"/>
  </cols>
  <sheetData>
    <row r="3" spans="1:14" s="25" customFormat="1" ht="28.8" x14ac:dyDescent="0.3">
      <c r="A3" s="372" t="s">
        <v>213</v>
      </c>
      <c r="B3" s="373" t="s">
        <v>214</v>
      </c>
      <c r="C3" s="373"/>
      <c r="D3" s="373"/>
      <c r="E3" s="373"/>
      <c r="F3" s="372" t="s">
        <v>215</v>
      </c>
      <c r="G3" s="371" t="s">
        <v>198</v>
      </c>
      <c r="H3" s="372" t="s">
        <v>216</v>
      </c>
      <c r="I3" s="71" t="s">
        <v>288</v>
      </c>
      <c r="J3" s="372" t="s">
        <v>264</v>
      </c>
      <c r="K3" s="372"/>
      <c r="L3" s="371" t="s">
        <v>195</v>
      </c>
      <c r="M3" s="71" t="s">
        <v>290</v>
      </c>
      <c r="N3" s="25" t="s">
        <v>194</v>
      </c>
    </row>
    <row r="4" spans="1:14" s="12" customFormat="1" hidden="1" x14ac:dyDescent="0.3">
      <c r="A4" s="372"/>
      <c r="B4" s="25" t="s">
        <v>116</v>
      </c>
      <c r="C4" s="25" t="s">
        <v>217</v>
      </c>
      <c r="D4" s="25" t="s">
        <v>218</v>
      </c>
      <c r="E4" s="25" t="s">
        <v>106</v>
      </c>
      <c r="F4" s="372"/>
      <c r="G4" s="371"/>
      <c r="H4" s="372"/>
      <c r="I4" s="71"/>
      <c r="J4" s="71"/>
      <c r="K4" s="71"/>
      <c r="L4" s="371"/>
    </row>
    <row r="5" spans="1:14" x14ac:dyDescent="0.3">
      <c r="A5" s="12" t="s">
        <v>219</v>
      </c>
      <c r="B5" s="67" t="s">
        <v>220</v>
      </c>
      <c r="C5" s="12" t="s">
        <v>221</v>
      </c>
      <c r="D5" s="12" t="s">
        <v>323</v>
      </c>
      <c r="E5" s="12" t="s">
        <v>222</v>
      </c>
      <c r="F5" s="12" t="s">
        <v>299</v>
      </c>
      <c r="G5" s="277">
        <v>0</v>
      </c>
      <c r="H5" s="12" t="s">
        <v>223</v>
      </c>
      <c r="I5" s="11">
        <v>1</v>
      </c>
      <c r="J5" s="11">
        <v>55</v>
      </c>
      <c r="K5" s="11" t="s">
        <v>211</v>
      </c>
      <c r="L5" s="47">
        <f t="shared" ref="L5:L25" si="0">G5/I5</f>
        <v>0</v>
      </c>
      <c r="M5" s="12" t="s">
        <v>289</v>
      </c>
      <c r="N5" s="272" t="s">
        <v>291</v>
      </c>
    </row>
    <row r="6" spans="1:14" x14ac:dyDescent="0.3">
      <c r="A6" s="12" t="s">
        <v>219</v>
      </c>
      <c r="B6" s="67" t="s">
        <v>220</v>
      </c>
      <c r="C6" s="12" t="s">
        <v>221</v>
      </c>
      <c r="D6" s="12" t="s">
        <v>323</v>
      </c>
      <c r="E6" s="12" t="s">
        <v>224</v>
      </c>
      <c r="F6" s="12" t="s">
        <v>263</v>
      </c>
      <c r="G6" s="277">
        <v>0</v>
      </c>
      <c r="H6" s="12" t="s">
        <v>225</v>
      </c>
      <c r="I6" s="11">
        <v>4</v>
      </c>
      <c r="J6" s="15">
        <v>1</v>
      </c>
      <c r="K6" s="11" t="s">
        <v>211</v>
      </c>
      <c r="L6" s="47">
        <f t="shared" si="0"/>
        <v>0</v>
      </c>
      <c r="M6" s="12" t="s">
        <v>289</v>
      </c>
      <c r="N6" s="272" t="s">
        <v>292</v>
      </c>
    </row>
    <row r="7" spans="1:14" x14ac:dyDescent="0.3">
      <c r="A7" s="12" t="s">
        <v>219</v>
      </c>
      <c r="B7" s="67" t="s">
        <v>220</v>
      </c>
      <c r="C7" s="12" t="s">
        <v>221</v>
      </c>
      <c r="D7" s="12" t="s">
        <v>323</v>
      </c>
      <c r="E7" s="12" t="s">
        <v>226</v>
      </c>
      <c r="F7" s="12" t="s">
        <v>260</v>
      </c>
      <c r="G7" s="277">
        <v>0</v>
      </c>
      <c r="H7" s="12" t="s">
        <v>225</v>
      </c>
      <c r="I7" s="11">
        <v>6</v>
      </c>
      <c r="J7" s="15">
        <v>0.5</v>
      </c>
      <c r="K7" s="11" t="s">
        <v>211</v>
      </c>
      <c r="L7" s="47">
        <f t="shared" si="0"/>
        <v>0</v>
      </c>
      <c r="M7" s="12" t="s">
        <v>289</v>
      </c>
      <c r="N7" s="272" t="s">
        <v>292</v>
      </c>
    </row>
    <row r="8" spans="1:14" x14ac:dyDescent="0.3">
      <c r="A8" s="12" t="s">
        <v>273</v>
      </c>
      <c r="B8" s="67" t="s">
        <v>220</v>
      </c>
      <c r="C8" s="12" t="s">
        <v>286</v>
      </c>
      <c r="D8" s="12" t="s">
        <v>323</v>
      </c>
      <c r="E8" s="12" t="s">
        <v>278</v>
      </c>
      <c r="F8" s="12" t="s">
        <v>299</v>
      </c>
      <c r="G8" s="277">
        <v>0</v>
      </c>
      <c r="H8" s="12" t="s">
        <v>223</v>
      </c>
      <c r="I8" s="11">
        <v>1</v>
      </c>
      <c r="J8" s="11">
        <v>55</v>
      </c>
      <c r="K8" s="11" t="s">
        <v>211</v>
      </c>
      <c r="L8" s="47">
        <f>G8/I8</f>
        <v>0</v>
      </c>
      <c r="M8" s="12" t="s">
        <v>289</v>
      </c>
      <c r="N8" s="272" t="s">
        <v>291</v>
      </c>
    </row>
    <row r="9" spans="1:14" x14ac:dyDescent="0.3">
      <c r="A9" s="12" t="s">
        <v>273</v>
      </c>
      <c r="B9" s="67" t="s">
        <v>220</v>
      </c>
      <c r="C9" s="12" t="s">
        <v>286</v>
      </c>
      <c r="D9" s="12" t="s">
        <v>323</v>
      </c>
      <c r="E9" s="12" t="s">
        <v>277</v>
      </c>
      <c r="F9" s="12" t="s">
        <v>263</v>
      </c>
      <c r="G9" s="277">
        <v>0</v>
      </c>
      <c r="H9" s="12" t="s">
        <v>225</v>
      </c>
      <c r="I9" s="11">
        <v>4</v>
      </c>
      <c r="J9" s="11">
        <v>1</v>
      </c>
      <c r="K9" s="11" t="s">
        <v>211</v>
      </c>
      <c r="L9" s="47">
        <f>G9/I9</f>
        <v>0</v>
      </c>
      <c r="M9" s="12" t="s">
        <v>289</v>
      </c>
      <c r="N9" s="272" t="s">
        <v>291</v>
      </c>
    </row>
    <row r="10" spans="1:14" x14ac:dyDescent="0.3">
      <c r="A10" s="12" t="s">
        <v>273</v>
      </c>
      <c r="B10" s="67" t="s">
        <v>220</v>
      </c>
      <c r="C10" s="12" t="s">
        <v>286</v>
      </c>
      <c r="D10" s="12" t="s">
        <v>323</v>
      </c>
      <c r="E10" s="12" t="s">
        <v>275</v>
      </c>
      <c r="F10" s="12" t="s">
        <v>263</v>
      </c>
      <c r="G10" s="277">
        <v>0</v>
      </c>
      <c r="H10" s="12" t="s">
        <v>225</v>
      </c>
      <c r="I10" s="11">
        <v>4</v>
      </c>
      <c r="J10" s="15">
        <v>0.25</v>
      </c>
      <c r="K10" s="11" t="s">
        <v>211</v>
      </c>
      <c r="L10" s="47">
        <f>G10/I10</f>
        <v>0</v>
      </c>
      <c r="M10" s="12" t="s">
        <v>289</v>
      </c>
      <c r="N10" s="272" t="s">
        <v>297</v>
      </c>
    </row>
    <row r="11" spans="1:14" x14ac:dyDescent="0.3">
      <c r="A11" s="12" t="s">
        <v>219</v>
      </c>
      <c r="B11" s="12" t="s">
        <v>235</v>
      </c>
      <c r="C11" s="12" t="s">
        <v>228</v>
      </c>
      <c r="D11" s="12" t="s">
        <v>235</v>
      </c>
      <c r="E11" s="12" t="s">
        <v>236</v>
      </c>
      <c r="F11" s="12" t="s">
        <v>237</v>
      </c>
      <c r="G11" s="277">
        <v>0</v>
      </c>
      <c r="H11" s="12" t="s">
        <v>238</v>
      </c>
      <c r="I11" s="11">
        <v>1</v>
      </c>
      <c r="J11" s="15">
        <v>1</v>
      </c>
      <c r="K11" s="11" t="s">
        <v>235</v>
      </c>
      <c r="L11" s="47">
        <f t="shared" si="0"/>
        <v>0</v>
      </c>
      <c r="M11" s="12" t="s">
        <v>289</v>
      </c>
      <c r="N11" s="272" t="s">
        <v>293</v>
      </c>
    </row>
    <row r="12" spans="1:14" x14ac:dyDescent="0.3">
      <c r="A12" s="12" t="s">
        <v>219</v>
      </c>
      <c r="B12" s="67" t="s">
        <v>227</v>
      </c>
      <c r="C12" s="12" t="s">
        <v>228</v>
      </c>
      <c r="D12" s="12" t="s">
        <v>229</v>
      </c>
      <c r="E12" s="12" t="s">
        <v>244</v>
      </c>
      <c r="F12" s="12" t="s">
        <v>299</v>
      </c>
      <c r="G12" s="277">
        <v>0</v>
      </c>
      <c r="H12" s="12" t="s">
        <v>223</v>
      </c>
      <c r="I12" s="11">
        <v>1</v>
      </c>
      <c r="J12" s="11">
        <v>55</v>
      </c>
      <c r="K12" s="11" t="s">
        <v>211</v>
      </c>
      <c r="L12" s="47">
        <f t="shared" si="0"/>
        <v>0</v>
      </c>
      <c r="M12" s="12" t="s">
        <v>289</v>
      </c>
      <c r="N12" s="272" t="s">
        <v>294</v>
      </c>
    </row>
    <row r="13" spans="1:14" x14ac:dyDescent="0.3">
      <c r="A13" s="12" t="s">
        <v>219</v>
      </c>
      <c r="B13" s="67" t="s">
        <v>227</v>
      </c>
      <c r="C13" s="12" t="s">
        <v>228</v>
      </c>
      <c r="D13" s="12" t="s">
        <v>229</v>
      </c>
      <c r="E13" s="12" t="s">
        <v>243</v>
      </c>
      <c r="F13" s="12" t="s">
        <v>263</v>
      </c>
      <c r="G13" s="277">
        <v>0</v>
      </c>
      <c r="H13" s="12" t="s">
        <v>225</v>
      </c>
      <c r="I13" s="11">
        <v>4</v>
      </c>
      <c r="J13" s="15">
        <v>1</v>
      </c>
      <c r="K13" s="11" t="s">
        <v>211</v>
      </c>
      <c r="L13" s="47">
        <f t="shared" si="0"/>
        <v>0</v>
      </c>
      <c r="M13" s="12" t="s">
        <v>289</v>
      </c>
      <c r="N13" s="272" t="s">
        <v>294</v>
      </c>
    </row>
    <row r="14" spans="1:14" x14ac:dyDescent="0.3">
      <c r="A14" s="12" t="s">
        <v>219</v>
      </c>
      <c r="B14" s="67" t="s">
        <v>227</v>
      </c>
      <c r="C14" s="12" t="s">
        <v>228</v>
      </c>
      <c r="D14" s="12" t="s">
        <v>229</v>
      </c>
      <c r="E14" s="12" t="s">
        <v>230</v>
      </c>
      <c r="F14" s="12" t="s">
        <v>266</v>
      </c>
      <c r="G14" s="277">
        <v>0</v>
      </c>
      <c r="H14" s="12" t="s">
        <v>225</v>
      </c>
      <c r="I14" s="11">
        <v>12</v>
      </c>
      <c r="J14" s="15">
        <v>0.25</v>
      </c>
      <c r="K14" s="11" t="s">
        <v>211</v>
      </c>
      <c r="L14" s="47">
        <f t="shared" si="0"/>
        <v>0</v>
      </c>
      <c r="M14" s="12" t="s">
        <v>289</v>
      </c>
      <c r="N14" s="272" t="s">
        <v>294</v>
      </c>
    </row>
    <row r="15" spans="1:14" x14ac:dyDescent="0.3">
      <c r="A15" s="12" t="s">
        <v>219</v>
      </c>
      <c r="B15" s="67" t="s">
        <v>231</v>
      </c>
      <c r="C15" s="12" t="s">
        <v>228</v>
      </c>
      <c r="D15" s="12" t="s">
        <v>232</v>
      </c>
      <c r="E15" s="12" t="s">
        <v>245</v>
      </c>
      <c r="F15" s="12" t="s">
        <v>299</v>
      </c>
      <c r="G15" s="277">
        <v>0</v>
      </c>
      <c r="H15" s="12" t="s">
        <v>223</v>
      </c>
      <c r="I15" s="11">
        <v>1</v>
      </c>
      <c r="J15" s="11">
        <v>55</v>
      </c>
      <c r="K15" s="11" t="s">
        <v>211</v>
      </c>
      <c r="L15" s="47">
        <f t="shared" si="0"/>
        <v>0</v>
      </c>
      <c r="M15" s="12" t="s">
        <v>289</v>
      </c>
      <c r="N15" s="272" t="s">
        <v>295</v>
      </c>
    </row>
    <row r="16" spans="1:14" x14ac:dyDescent="0.3">
      <c r="A16" s="12" t="s">
        <v>219</v>
      </c>
      <c r="B16" s="67" t="s">
        <v>231</v>
      </c>
      <c r="C16" s="12" t="s">
        <v>228</v>
      </c>
      <c r="D16" s="12" t="s">
        <v>232</v>
      </c>
      <c r="E16" s="12" t="s">
        <v>233</v>
      </c>
      <c r="F16" s="12" t="s">
        <v>266</v>
      </c>
      <c r="G16" s="277">
        <v>0</v>
      </c>
      <c r="H16" s="12" t="s">
        <v>225</v>
      </c>
      <c r="I16" s="11">
        <v>12</v>
      </c>
      <c r="J16" s="15">
        <v>0.25</v>
      </c>
      <c r="K16" s="11" t="s">
        <v>211</v>
      </c>
      <c r="L16" s="47">
        <f t="shared" si="0"/>
        <v>0</v>
      </c>
      <c r="M16" s="12" t="s">
        <v>289</v>
      </c>
      <c r="N16" s="272" t="s">
        <v>295</v>
      </c>
    </row>
    <row r="17" spans="1:14" x14ac:dyDescent="0.3">
      <c r="A17" s="12" t="s">
        <v>246</v>
      </c>
      <c r="B17" s="67" t="s">
        <v>239</v>
      </c>
      <c r="C17" s="12" t="s">
        <v>240</v>
      </c>
      <c r="D17" s="12" t="s">
        <v>322</v>
      </c>
      <c r="E17" s="12">
        <v>1333910</v>
      </c>
      <c r="F17" s="12" t="s">
        <v>305</v>
      </c>
      <c r="G17" s="277">
        <v>0</v>
      </c>
      <c r="H17" s="12" t="s">
        <v>242</v>
      </c>
      <c r="I17" s="11">
        <v>2000</v>
      </c>
      <c r="J17" s="11">
        <v>2000</v>
      </c>
      <c r="K17" s="11" t="s">
        <v>253</v>
      </c>
      <c r="L17" s="224">
        <f t="shared" ref="L17:L23" si="1">G17/I17</f>
        <v>0</v>
      </c>
      <c r="M17" s="12" t="s">
        <v>241</v>
      </c>
      <c r="N17" s="272" t="s">
        <v>296</v>
      </c>
    </row>
    <row r="18" spans="1:14" x14ac:dyDescent="0.3">
      <c r="A18" s="12" t="s">
        <v>273</v>
      </c>
      <c r="B18" s="12" t="s">
        <v>239</v>
      </c>
      <c r="C18" s="12"/>
      <c r="D18" s="12" t="s">
        <v>279</v>
      </c>
      <c r="E18" s="12" t="s">
        <v>280</v>
      </c>
      <c r="F18" s="12" t="s">
        <v>268</v>
      </c>
      <c r="G18" s="277">
        <v>0</v>
      </c>
      <c r="H18" s="12" t="s">
        <v>281</v>
      </c>
      <c r="I18" s="11">
        <v>50</v>
      </c>
      <c r="J18" s="11">
        <v>50</v>
      </c>
      <c r="K18" s="11" t="s">
        <v>253</v>
      </c>
      <c r="L18" s="224">
        <f t="shared" si="1"/>
        <v>0</v>
      </c>
      <c r="M18" s="12" t="s">
        <v>276</v>
      </c>
      <c r="N18" s="282" t="s">
        <v>95</v>
      </c>
    </row>
    <row r="19" spans="1:14" x14ac:dyDescent="0.3">
      <c r="A19" s="12" t="s">
        <v>273</v>
      </c>
      <c r="B19" s="12" t="s">
        <v>274</v>
      </c>
      <c r="C19" s="12"/>
      <c r="D19" s="12" t="s">
        <v>324</v>
      </c>
      <c r="E19" s="12" t="s">
        <v>282</v>
      </c>
      <c r="F19" s="12" t="s">
        <v>268</v>
      </c>
      <c r="G19" s="277">
        <v>0</v>
      </c>
      <c r="H19" s="12" t="s">
        <v>283</v>
      </c>
      <c r="I19" s="11">
        <v>50</v>
      </c>
      <c r="J19" s="11">
        <v>50</v>
      </c>
      <c r="K19" s="11" t="s">
        <v>253</v>
      </c>
      <c r="L19" s="47">
        <f t="shared" si="1"/>
        <v>0</v>
      </c>
      <c r="M19" s="12" t="s">
        <v>284</v>
      </c>
      <c r="N19" s="282" t="s">
        <v>95</v>
      </c>
    </row>
    <row r="20" spans="1:14" x14ac:dyDescent="0.3">
      <c r="A20" s="12" t="s">
        <v>273</v>
      </c>
      <c r="B20" s="12" t="s">
        <v>325</v>
      </c>
      <c r="C20" s="12"/>
      <c r="D20" s="12" t="s">
        <v>326</v>
      </c>
      <c r="E20" s="12" t="s">
        <v>285</v>
      </c>
      <c r="F20" s="12" t="s">
        <v>310</v>
      </c>
      <c r="G20" s="277">
        <v>0</v>
      </c>
      <c r="H20" s="12" t="s">
        <v>238</v>
      </c>
      <c r="I20" s="11">
        <v>1</v>
      </c>
      <c r="J20" s="11">
        <v>1</v>
      </c>
      <c r="K20" s="11" t="s">
        <v>300</v>
      </c>
      <c r="L20" s="47">
        <f t="shared" si="1"/>
        <v>0</v>
      </c>
      <c r="M20" s="12" t="s">
        <v>284</v>
      </c>
      <c r="N20" s="282" t="s">
        <v>95</v>
      </c>
    </row>
    <row r="21" spans="1:14" s="72" customFormat="1" x14ac:dyDescent="0.3">
      <c r="A21" s="12" t="s">
        <v>219</v>
      </c>
      <c r="B21" s="67" t="s">
        <v>331</v>
      </c>
      <c r="C21" s="12" t="s">
        <v>228</v>
      </c>
      <c r="D21" s="12" t="s">
        <v>332</v>
      </c>
      <c r="E21" s="12" t="s">
        <v>333</v>
      </c>
      <c r="F21" s="12" t="s">
        <v>263</v>
      </c>
      <c r="G21" s="277">
        <v>0</v>
      </c>
      <c r="H21" s="12" t="s">
        <v>225</v>
      </c>
      <c r="I21" s="11">
        <v>4</v>
      </c>
      <c r="J21" s="11">
        <v>1</v>
      </c>
      <c r="K21" s="11" t="s">
        <v>211</v>
      </c>
      <c r="L21" s="47">
        <f t="shared" si="1"/>
        <v>0</v>
      </c>
      <c r="M21" s="44" t="s">
        <v>480</v>
      </c>
      <c r="N21" s="282" t="s">
        <v>95</v>
      </c>
    </row>
    <row r="22" spans="1:14" s="72" customFormat="1" x14ac:dyDescent="0.3">
      <c r="A22" s="12" t="s">
        <v>219</v>
      </c>
      <c r="B22" s="67" t="s">
        <v>334</v>
      </c>
      <c r="C22" s="12" t="s">
        <v>228</v>
      </c>
      <c r="D22" s="12" t="s">
        <v>332</v>
      </c>
      <c r="E22" s="12" t="s">
        <v>335</v>
      </c>
      <c r="F22" s="12" t="s">
        <v>263</v>
      </c>
      <c r="G22" s="277">
        <v>0</v>
      </c>
      <c r="H22" s="12" t="s">
        <v>225</v>
      </c>
      <c r="I22" s="11">
        <v>4</v>
      </c>
      <c r="J22" s="15">
        <f>1.32086/4</f>
        <v>0.33021499999999998</v>
      </c>
      <c r="K22" s="11" t="s">
        <v>211</v>
      </c>
      <c r="L22" s="47">
        <f t="shared" si="1"/>
        <v>0</v>
      </c>
      <c r="M22" s="44" t="s">
        <v>480</v>
      </c>
      <c r="N22" s="282" t="s">
        <v>95</v>
      </c>
    </row>
    <row r="23" spans="1:14" s="72" customFormat="1" x14ac:dyDescent="0.3">
      <c r="A23" s="12" t="s">
        <v>219</v>
      </c>
      <c r="B23" s="67" t="s">
        <v>336</v>
      </c>
      <c r="C23" s="12" t="s">
        <v>228</v>
      </c>
      <c r="D23" s="12" t="s">
        <v>337</v>
      </c>
      <c r="E23" s="12" t="s">
        <v>338</v>
      </c>
      <c r="F23" s="12" t="s">
        <v>263</v>
      </c>
      <c r="G23" s="277">
        <v>0</v>
      </c>
      <c r="H23" s="12" t="s">
        <v>225</v>
      </c>
      <c r="I23" s="11">
        <v>4</v>
      </c>
      <c r="J23" s="15">
        <f>1.32086/4</f>
        <v>0.33021499999999998</v>
      </c>
      <c r="K23" s="11" t="s">
        <v>211</v>
      </c>
      <c r="L23" s="47">
        <f t="shared" si="1"/>
        <v>0</v>
      </c>
      <c r="M23" s="44" t="s">
        <v>289</v>
      </c>
      <c r="N23" s="282" t="s">
        <v>95</v>
      </c>
    </row>
    <row r="24" spans="1:14" x14ac:dyDescent="0.3">
      <c r="A24" s="12" t="s">
        <v>219</v>
      </c>
      <c r="B24" s="67" t="s">
        <v>234</v>
      </c>
      <c r="C24" s="12" t="s">
        <v>228</v>
      </c>
      <c r="D24" s="12" t="s">
        <v>318</v>
      </c>
      <c r="E24" s="12" t="s">
        <v>196</v>
      </c>
      <c r="F24" s="12" t="s">
        <v>260</v>
      </c>
      <c r="G24" s="277">
        <v>0</v>
      </c>
      <c r="H24" s="12" t="s">
        <v>225</v>
      </c>
      <c r="I24" s="11">
        <v>6</v>
      </c>
      <c r="J24" s="11">
        <v>225</v>
      </c>
      <c r="K24" s="11" t="s">
        <v>254</v>
      </c>
      <c r="L24" s="47">
        <f t="shared" si="0"/>
        <v>0</v>
      </c>
      <c r="M24" s="12" t="s">
        <v>287</v>
      </c>
      <c r="N24" s="282" t="s">
        <v>95</v>
      </c>
    </row>
    <row r="25" spans="1:14" x14ac:dyDescent="0.3">
      <c r="A25" s="12" t="s">
        <v>219</v>
      </c>
      <c r="B25" s="67" t="s">
        <v>234</v>
      </c>
      <c r="C25" s="12" t="s">
        <v>228</v>
      </c>
      <c r="D25" s="12" t="s">
        <v>319</v>
      </c>
      <c r="E25" s="12" t="s">
        <v>197</v>
      </c>
      <c r="F25" s="12" t="s">
        <v>260</v>
      </c>
      <c r="G25" s="277">
        <v>0</v>
      </c>
      <c r="H25" s="12" t="s">
        <v>225</v>
      </c>
      <c r="I25" s="11">
        <v>6</v>
      </c>
      <c r="J25" s="11">
        <v>125</v>
      </c>
      <c r="K25" s="11" t="s">
        <v>254</v>
      </c>
      <c r="L25" s="47">
        <f t="shared" si="0"/>
        <v>0</v>
      </c>
      <c r="M25" s="12" t="s">
        <v>287</v>
      </c>
      <c r="N25" s="282" t="s">
        <v>95</v>
      </c>
    </row>
    <row r="27" spans="1:14" x14ac:dyDescent="0.3">
      <c r="A27" s="9" t="s">
        <v>303</v>
      </c>
    </row>
  </sheetData>
  <mergeCells count="7">
    <mergeCell ref="L3:L4"/>
    <mergeCell ref="A3:A4"/>
    <mergeCell ref="B3:E3"/>
    <mergeCell ref="F3:F4"/>
    <mergeCell ref="G3:G4"/>
    <mergeCell ref="H3:H4"/>
    <mergeCell ref="J3:K3"/>
  </mergeCells>
  <phoneticPr fontId="13" type="noConversion"/>
  <dataValidations count="9">
    <dataValidation allowBlank="1" showInputMessage="1" showErrorMessage="1" promptTitle="Additional Notes" prompt="Insert any additional information about the product, ordering, delivery, or anything else that is relevant." sqref="N5" xr:uid="{5311735B-DA73-4510-A1A1-653094DB683C}"/>
    <dataValidation allowBlank="1" showInputMessage="1" showErrorMessage="1" promptTitle="Unit of Measure" prompt="What is the unit of measure? Box of X, roll of Y, etc." sqref="H5:K5 J15:K15" xr:uid="{781181AD-8A12-488C-8FFC-0A1E8F7B75F7}"/>
    <dataValidation allowBlank="1" showInputMessage="1" showErrorMessage="1" promptTitle="Product Price" prompt="What is the price per package?" sqref="G5:G25" xr:uid="{2663250B-57E8-4337-A391-5E2F6A7E2107}"/>
    <dataValidation allowBlank="1" showInputMessage="1" showErrorMessage="1" promptTitle="Product Packaging" prompt="How is the product packaged? Case, pack, single item, etc." sqref="F5 F12 F15 F8:F9" xr:uid="{5F568C49-86F9-4CDB-9368-FAC2C469555F}"/>
    <dataValidation allowBlank="1" showInputMessage="1" showErrorMessage="1" promptTitle="Product #" prompt="Insert the product or item number here that a customer would use to order the item." sqref="E5:E13" xr:uid="{78F236AF-C51A-4C89-97F6-55855A429620}"/>
    <dataValidation allowBlank="1" showInputMessage="1" showErrorMessage="1" promptTitle="Product Description" prompt="Insert a short description of the product here." sqref="D5:D13" xr:uid="{BCC417A1-AB56-4350-A3A6-A2214617C4B5}"/>
    <dataValidation allowBlank="1" showInputMessage="1" showErrorMessage="1" promptTitle="Manufacturer Name" prompt="Insert the name of the product's manufacturer here." sqref="C5:C13" xr:uid="{DC3BC65D-84D1-4FBD-929E-74582F289A86}"/>
    <dataValidation allowBlank="1" showInputMessage="1" showErrorMessage="1" promptTitle="Product Name" prompt="Insert the name of the product here." sqref="B5:B13" xr:uid="{041909E7-A14D-4017-96DD-D0276873EDBB}"/>
    <dataValidation allowBlank="1" showInputMessage="1" showErrorMessage="1" promptTitle="Company Name" prompt="Insert your company name here." sqref="A5:A25" xr:uid="{F4146E31-0AAF-48EC-8788-D0B893266969}"/>
  </dataValidations>
  <hyperlinks>
    <hyperlink ref="B6" r:id="rId1" xr:uid="{5F4499AC-3458-414B-B2F4-B0E60EFF9D7E}"/>
    <hyperlink ref="B17" r:id="rId2" xr:uid="{E432FE5C-6E5D-4C72-A3F3-DD57D0BE3C69}"/>
    <hyperlink ref="B25" r:id="rId3" xr:uid="{EC05E227-3D09-4359-9821-9F1099D3B189}"/>
    <hyperlink ref="B12:B14" r:id="rId4" display="Tb-Cide Quat" xr:uid="{5676D01F-70C4-42FE-B3C3-3B1B2548A5B7}"/>
    <hyperlink ref="B15:B16" r:id="rId5" display="Sani-Tyze" xr:uid="{841B45B4-69F8-4622-A7F5-2C7257CFED9E}"/>
    <hyperlink ref="B24" r:id="rId6" xr:uid="{704DB0B4-EEC9-4C1E-8F82-3D09E0947A04}"/>
    <hyperlink ref="B10" r:id="rId7" xr:uid="{488D551A-2207-40EF-A8F5-725B90EB3D69}"/>
    <hyperlink ref="B21:B23" r:id="rId8" display="Lite N Foamy Sanitizer" xr:uid="{818FB658-EA59-4729-A6EC-70D324B7FDA5}"/>
    <hyperlink ref="B5" r:id="rId9" xr:uid="{B43C8B79-E5F9-4480-8F3C-72E1C7E2099A}"/>
    <hyperlink ref="B7" r:id="rId10" xr:uid="{57A11BF6-7DA5-48D1-8467-050FFA1AA4FC}"/>
  </hyperlinks>
  <pageMargins left="0.7" right="0.7" top="0.75" bottom="0.75" header="0.3" footer="0.3"/>
  <pageSetup scale="46"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4B802-EE8F-4993-9C68-9B8C39877A05}">
  <sheetPr>
    <tabColor rgb="FFFFFF00"/>
    <pageSetUpPr fitToPage="1"/>
  </sheetPr>
  <dimension ref="A1:P110"/>
  <sheetViews>
    <sheetView zoomScale="130" zoomScaleNormal="130" workbookViewId="0">
      <pane xSplit="1" ySplit="3" topLeftCell="B4" activePane="bottomRight" state="frozen"/>
      <selection pane="topRight" activeCell="B1" sqref="B1"/>
      <selection pane="bottomLeft" activeCell="A4" sqref="A4"/>
      <selection pane="bottomRight" activeCell="B11" sqref="B11"/>
    </sheetView>
  </sheetViews>
  <sheetFormatPr defaultColWidth="9.109375" defaultRowHeight="14.4" x14ac:dyDescent="0.3"/>
  <cols>
    <col min="1" max="1" width="24.33203125" style="49" customWidth="1"/>
    <col min="2" max="2" width="35" style="49" customWidth="1"/>
    <col min="3" max="3" width="7.21875" style="49" customWidth="1"/>
    <col min="4" max="4" width="12.77734375" style="49" customWidth="1"/>
    <col min="5" max="5" width="12" style="49" customWidth="1"/>
    <col min="6" max="7" width="13.44140625" style="49" customWidth="1"/>
    <col min="8" max="8" width="13.33203125" style="49" customWidth="1"/>
    <col min="9" max="9" width="14.21875" style="49" customWidth="1"/>
    <col min="10" max="10" width="13.6640625" style="49" customWidth="1"/>
    <col min="11" max="11" width="13.44140625" style="49" customWidth="1"/>
    <col min="12" max="12" width="11.21875" style="49" customWidth="1"/>
    <col min="13" max="13" width="23.33203125" style="49" customWidth="1"/>
    <col min="14" max="14" width="39.5546875" style="49" customWidth="1"/>
    <col min="15" max="16384" width="9.109375" style="49"/>
  </cols>
  <sheetData>
    <row r="1" spans="1:16" ht="18" x14ac:dyDescent="0.35">
      <c r="A1" s="324" t="s">
        <v>399</v>
      </c>
      <c r="B1" s="324"/>
      <c r="C1" s="324"/>
      <c r="D1" s="324"/>
      <c r="E1" s="324"/>
      <c r="F1" s="324"/>
      <c r="G1" s="324"/>
      <c r="H1" s="324"/>
      <c r="I1" s="324"/>
      <c r="J1" s="324"/>
      <c r="K1" s="324"/>
      <c r="L1" s="324"/>
      <c r="M1" s="324"/>
      <c r="N1" s="324"/>
      <c r="O1" s="48"/>
      <c r="P1" s="48"/>
    </row>
    <row r="3" spans="1:16" ht="15.6" x14ac:dyDescent="0.3">
      <c r="A3" s="325" t="s">
        <v>247</v>
      </c>
      <c r="B3" s="325"/>
      <c r="C3" s="325"/>
      <c r="D3" s="325"/>
      <c r="E3" s="325"/>
      <c r="F3" s="325"/>
      <c r="G3" s="325"/>
      <c r="H3" s="325"/>
      <c r="I3" s="325"/>
      <c r="J3" s="325"/>
      <c r="K3" s="325"/>
      <c r="L3" s="325"/>
      <c r="M3" s="325"/>
      <c r="N3" s="325"/>
      <c r="O3" s="50"/>
      <c r="P3" s="50"/>
    </row>
    <row r="5" spans="1:16" ht="72" customHeight="1" x14ac:dyDescent="0.3">
      <c r="A5" s="322" t="s">
        <v>400</v>
      </c>
      <c r="B5" s="322"/>
      <c r="C5" s="322"/>
      <c r="D5" s="322"/>
      <c r="E5" s="322"/>
      <c r="F5" s="322"/>
      <c r="G5" s="322"/>
      <c r="H5" s="322"/>
      <c r="I5" s="322"/>
      <c r="J5" s="322"/>
      <c r="K5" s="322"/>
      <c r="L5" s="322"/>
      <c r="M5" s="322"/>
      <c r="N5" s="322"/>
      <c r="O5" s="51"/>
      <c r="P5" s="51"/>
    </row>
    <row r="7" spans="1:16" ht="45" customHeight="1" x14ac:dyDescent="0.3">
      <c r="A7" s="297" t="s">
        <v>401</v>
      </c>
      <c r="B7" s="297"/>
      <c r="C7" s="297"/>
      <c r="D7" s="297"/>
      <c r="E7" s="297"/>
      <c r="F7" s="297"/>
      <c r="G7" s="297"/>
      <c r="H7" s="297"/>
      <c r="I7" s="297"/>
      <c r="J7" s="297"/>
      <c r="K7" s="297"/>
      <c r="L7" s="297"/>
      <c r="M7" s="297"/>
      <c r="N7" s="297"/>
    </row>
    <row r="8" spans="1:16" ht="15" thickBot="1" x14ac:dyDescent="0.35"/>
    <row r="9" spans="1:16" x14ac:dyDescent="0.3">
      <c r="A9" t="s">
        <v>402</v>
      </c>
      <c r="B9"/>
      <c r="C9"/>
      <c r="D9" s="238">
        <f>'Initial Information'!C19</f>
        <v>0</v>
      </c>
      <c r="E9"/>
      <c r="F9"/>
      <c r="G9" s="262" t="s">
        <v>386</v>
      </c>
      <c r="H9" s="263"/>
      <c r="I9" s="264"/>
    </row>
    <row r="10" spans="1:16" x14ac:dyDescent="0.3">
      <c r="A10" s="245" t="s">
        <v>381</v>
      </c>
      <c r="B10"/>
      <c r="C10"/>
      <c r="D10" s="238"/>
      <c r="E10"/>
      <c r="F10"/>
      <c r="G10" s="147" t="str">
        <f>M27</f>
        <v>Allied Eagle / Mellocraft</v>
      </c>
      <c r="H10" s="207"/>
      <c r="I10" s="265">
        <f>I27+I28+I29+I33+I80+I81+I82+I83+I84+I85+I104+I105+I106+I107+I108</f>
        <v>0</v>
      </c>
    </row>
    <row r="11" spans="1:16" x14ac:dyDescent="0.3">
      <c r="A11" t="s">
        <v>403</v>
      </c>
      <c r="B11"/>
      <c r="C11"/>
      <c r="D11" s="68"/>
      <c r="E11"/>
      <c r="F11"/>
      <c r="G11" s="147" t="str">
        <f>M30</f>
        <v>W.B. Mason</v>
      </c>
      <c r="H11" s="207"/>
      <c r="I11" s="265">
        <f>I30+I31+I32+I49+I50+I63</f>
        <v>0</v>
      </c>
    </row>
    <row r="12" spans="1:16" x14ac:dyDescent="0.3">
      <c r="A12" t="s">
        <v>327</v>
      </c>
      <c r="B12"/>
      <c r="C12"/>
      <c r="D12" s="261" t="e">
        <f>D9/D11</f>
        <v>#DIV/0!</v>
      </c>
      <c r="E12"/>
      <c r="F12"/>
      <c r="G12" s="147" t="str">
        <f>M48</f>
        <v xml:space="preserve">Fastenal </v>
      </c>
      <c r="H12" s="207"/>
      <c r="I12" s="265">
        <f>I48</f>
        <v>0</v>
      </c>
    </row>
    <row r="13" spans="1:16" ht="15" thickBot="1" x14ac:dyDescent="0.35">
      <c r="A13"/>
      <c r="B13"/>
      <c r="C13"/>
      <c r="D13" s="239"/>
      <c r="E13"/>
      <c r="F13"/>
      <c r="G13" s="266" t="s">
        <v>385</v>
      </c>
      <c r="H13" s="209"/>
      <c r="I13" s="267">
        <f>SUM(I10:I12)</f>
        <v>0</v>
      </c>
    </row>
    <row r="14" spans="1:16" x14ac:dyDescent="0.3">
      <c r="A14"/>
      <c r="B14"/>
      <c r="C14"/>
      <c r="D14"/>
      <c r="E14"/>
      <c r="F14"/>
      <c r="G14"/>
    </row>
    <row r="15" spans="1:16" s="10" customFormat="1" x14ac:dyDescent="0.3">
      <c r="A15" s="10" t="s">
        <v>345</v>
      </c>
    </row>
    <row r="16" spans="1:16" x14ac:dyDescent="0.3">
      <c r="A16"/>
      <c r="B16"/>
      <c r="C16"/>
      <c r="D16"/>
      <c r="E16"/>
      <c r="F16"/>
      <c r="G16"/>
    </row>
    <row r="17" spans="1:14" x14ac:dyDescent="0.3">
      <c r="A17" t="s">
        <v>328</v>
      </c>
      <c r="B17"/>
      <c r="C17"/>
      <c r="D17" s="239">
        <v>148.36000000000001</v>
      </c>
      <c r="E17" t="s">
        <v>211</v>
      </c>
      <c r="F17"/>
      <c r="G17" t="s">
        <v>347</v>
      </c>
      <c r="L17" s="238">
        <v>559</v>
      </c>
    </row>
    <row r="18" spans="1:14" x14ac:dyDescent="0.3">
      <c r="A18" t="s">
        <v>329</v>
      </c>
      <c r="B18"/>
      <c r="C18"/>
      <c r="D18" s="239" t="e">
        <f>D17*D12</f>
        <v>#DIV/0!</v>
      </c>
      <c r="E18" t="s">
        <v>211</v>
      </c>
      <c r="F18"/>
      <c r="G18" s="245" t="s">
        <v>346</v>
      </c>
      <c r="L18" s="238"/>
    </row>
    <row r="19" spans="1:14" x14ac:dyDescent="0.3">
      <c r="A19" t="s">
        <v>354</v>
      </c>
      <c r="B19"/>
      <c r="C19"/>
      <c r="D19" s="240"/>
      <c r="E19" t="s">
        <v>339</v>
      </c>
      <c r="F19"/>
      <c r="G19" t="s">
        <v>348</v>
      </c>
      <c r="L19" s="238" t="e">
        <f>L17*D12</f>
        <v>#DIV/0!</v>
      </c>
    </row>
    <row r="20" spans="1:14" x14ac:dyDescent="0.3">
      <c r="A20" t="s">
        <v>330</v>
      </c>
      <c r="B20"/>
      <c r="C20"/>
      <c r="D20" s="239" t="e">
        <f>D18*D19</f>
        <v>#DIV/0!</v>
      </c>
      <c r="E20" t="s">
        <v>340</v>
      </c>
      <c r="F20"/>
      <c r="G20"/>
    </row>
    <row r="21" spans="1:14" x14ac:dyDescent="0.3">
      <c r="A21" t="s">
        <v>344</v>
      </c>
      <c r="B21"/>
      <c r="C21"/>
      <c r="D21" s="240"/>
      <c r="E21" t="s">
        <v>341</v>
      </c>
      <c r="F21"/>
    </row>
    <row r="22" spans="1:14" x14ac:dyDescent="0.3">
      <c r="A22" s="245" t="s">
        <v>373</v>
      </c>
      <c r="B22"/>
      <c r="C22"/>
      <c r="D22"/>
      <c r="E22"/>
      <c r="F22"/>
      <c r="G22"/>
    </row>
    <row r="23" spans="1:14" x14ac:dyDescent="0.3">
      <c r="B23"/>
      <c r="C23"/>
      <c r="D23"/>
      <c r="E23"/>
      <c r="F23"/>
      <c r="G23"/>
    </row>
    <row r="24" spans="1:14" x14ac:dyDescent="0.3">
      <c r="A24" s="41" t="s">
        <v>343</v>
      </c>
    </row>
    <row r="25" spans="1:14" ht="15" thickBot="1" x14ac:dyDescent="0.35"/>
    <row r="26" spans="1:14" s="39" customFormat="1" ht="15" thickBot="1" x14ac:dyDescent="0.35">
      <c r="A26" s="217" t="s">
        <v>258</v>
      </c>
      <c r="B26" s="219" t="s">
        <v>218</v>
      </c>
      <c r="C26" s="333" t="s">
        <v>264</v>
      </c>
      <c r="D26" s="334"/>
      <c r="E26" s="219" t="s">
        <v>215</v>
      </c>
      <c r="F26" s="219" t="s">
        <v>195</v>
      </c>
      <c r="G26" s="219" t="s">
        <v>321</v>
      </c>
      <c r="H26" s="219" t="s">
        <v>265</v>
      </c>
      <c r="I26" s="219" t="s">
        <v>259</v>
      </c>
      <c r="J26" s="332" t="s">
        <v>267</v>
      </c>
      <c r="K26" s="332"/>
      <c r="L26" s="219" t="s">
        <v>261</v>
      </c>
      <c r="M26" s="220" t="s">
        <v>262</v>
      </c>
      <c r="N26" s="216" t="s">
        <v>194</v>
      </c>
    </row>
    <row r="27" spans="1:14" x14ac:dyDescent="0.3">
      <c r="A27" s="270" t="str">
        <f>Products!$B$5</f>
        <v>Alcohol Hand Sanitizer</v>
      </c>
      <c r="B27" s="230" t="str">
        <f>Products!$D$5</f>
        <v>80% Alcohol Hand Sanitizer</v>
      </c>
      <c r="C27" s="196">
        <f>Products!$J$5</f>
        <v>55</v>
      </c>
      <c r="D27" s="194" t="str">
        <f>Products!$K$5</f>
        <v>Gallons</v>
      </c>
      <c r="E27" s="197" t="str">
        <f>Products!$F$5</f>
        <v>1 Drum</v>
      </c>
      <c r="F27" s="198">
        <f>Products!$L$5</f>
        <v>0</v>
      </c>
      <c r="G27" s="198">
        <f>Products!$G$5</f>
        <v>0</v>
      </c>
      <c r="H27" s="199"/>
      <c r="I27" s="198">
        <f t="shared" ref="I27:I33" si="0">G27*H27</f>
        <v>0</v>
      </c>
      <c r="J27" s="234">
        <f>H27*Products!$J$5*Products!$I$5</f>
        <v>0</v>
      </c>
      <c r="K27" s="200" t="str">
        <f>Products!$K$5</f>
        <v>Gallons</v>
      </c>
      <c r="L27" s="201" t="str">
        <f>Products!$M$5</f>
        <v>2 weeks</v>
      </c>
      <c r="M27" s="212" t="str">
        <f>Products!$A$5</f>
        <v>Allied Eagle / Mellocraft</v>
      </c>
      <c r="N27" s="221" t="str">
        <f>Products!N5</f>
        <v>No pump included</v>
      </c>
    </row>
    <row r="28" spans="1:14" x14ac:dyDescent="0.3">
      <c r="A28" s="66" t="str">
        <f>Products!$B$6</f>
        <v>Alcohol Hand Sanitizer</v>
      </c>
      <c r="B28" s="53" t="str">
        <f>Products!$D$6</f>
        <v>80% Alcohol Hand Sanitizer</v>
      </c>
      <c r="C28" s="211">
        <f>Products!$J$6</f>
        <v>1</v>
      </c>
      <c r="D28" s="195" t="str">
        <f>Products!$K$6</f>
        <v>Gallons</v>
      </c>
      <c r="E28" s="159" t="str">
        <f>Products!$F$6</f>
        <v>Case of 4</v>
      </c>
      <c r="F28" s="60">
        <f>Products!$L$6</f>
        <v>0</v>
      </c>
      <c r="G28" s="60">
        <f>Products!$G$6</f>
        <v>0</v>
      </c>
      <c r="H28" s="55"/>
      <c r="I28" s="54">
        <f t="shared" si="0"/>
        <v>0</v>
      </c>
      <c r="J28" s="235">
        <f>H28*Products!$J$6*Products!$I$6</f>
        <v>0</v>
      </c>
      <c r="K28" s="130" t="str">
        <f>Products!$K$6</f>
        <v>Gallons</v>
      </c>
      <c r="L28" s="65" t="str">
        <f>Products!$M$6</f>
        <v>2 weeks</v>
      </c>
      <c r="M28" s="213" t="str">
        <f>Products!$A$6</f>
        <v>Allied Eagle / Mellocraft</v>
      </c>
      <c r="N28" s="222" t="str">
        <f>Products!N6</f>
        <v>Pump included</v>
      </c>
    </row>
    <row r="29" spans="1:14" x14ac:dyDescent="0.3">
      <c r="A29" s="66" t="str">
        <f>Products!$B$7</f>
        <v>Alcohol Hand Sanitizer</v>
      </c>
      <c r="B29" s="53" t="str">
        <f>Products!$D$7</f>
        <v>80% Alcohol Hand Sanitizer</v>
      </c>
      <c r="C29" s="211">
        <f>Products!$J$7</f>
        <v>0.5</v>
      </c>
      <c r="D29" s="195" t="str">
        <f>Products!$K$7</f>
        <v>Gallons</v>
      </c>
      <c r="E29" s="159" t="str">
        <f>Products!$F$7</f>
        <v>Case of 6</v>
      </c>
      <c r="F29" s="60">
        <f>Products!$L$7</f>
        <v>0</v>
      </c>
      <c r="G29" s="60">
        <f>Products!$G$7</f>
        <v>0</v>
      </c>
      <c r="H29" s="55"/>
      <c r="I29" s="54">
        <f t="shared" si="0"/>
        <v>0</v>
      </c>
      <c r="J29" s="235">
        <f>H29*Products!$J$7*Products!$I$7</f>
        <v>0</v>
      </c>
      <c r="K29" s="130" t="str">
        <f>Products!$K$7</f>
        <v>Gallons</v>
      </c>
      <c r="L29" s="65" t="str">
        <f>Products!$M$7</f>
        <v>2 weeks</v>
      </c>
      <c r="M29" s="213" t="str">
        <f>Products!$A$7</f>
        <v>Allied Eagle / Mellocraft</v>
      </c>
      <c r="N29" s="222" t="str">
        <f>Products!N7</f>
        <v>Pump included</v>
      </c>
    </row>
    <row r="30" spans="1:14" x14ac:dyDescent="0.3">
      <c r="A30" s="66" t="str">
        <f>Products!$B$8</f>
        <v>Alcohol Hand Sanitizer</v>
      </c>
      <c r="B30" s="53" t="str">
        <f>Products!$D$8</f>
        <v>80% Alcohol Hand Sanitizer</v>
      </c>
      <c r="C30" s="193">
        <f>Products!$J$8</f>
        <v>55</v>
      </c>
      <c r="D30" s="195" t="str">
        <f>Products!$K$8</f>
        <v>Gallons</v>
      </c>
      <c r="E30" s="159" t="str">
        <f>Products!$F$8</f>
        <v>1 Drum</v>
      </c>
      <c r="F30" s="60">
        <f>Products!$L$8</f>
        <v>0</v>
      </c>
      <c r="G30" s="60">
        <f>Products!$G$8</f>
        <v>0</v>
      </c>
      <c r="H30" s="55"/>
      <c r="I30" s="54">
        <f t="shared" si="0"/>
        <v>0</v>
      </c>
      <c r="J30" s="235">
        <f>H30*Products!$J$8*Products!$I$8</f>
        <v>0</v>
      </c>
      <c r="K30" s="130" t="str">
        <f>Products!$K$8</f>
        <v>Gallons</v>
      </c>
      <c r="L30" s="65" t="str">
        <f>Products!$M$8</f>
        <v>2 weeks</v>
      </c>
      <c r="M30" s="213" t="str">
        <f>Products!$A$8</f>
        <v>W.B. Mason</v>
      </c>
      <c r="N30" s="222" t="str">
        <f>Products!N8</f>
        <v>No pump included</v>
      </c>
    </row>
    <row r="31" spans="1:14" x14ac:dyDescent="0.3">
      <c r="A31" s="66" t="str">
        <f>Products!$B$9</f>
        <v>Alcohol Hand Sanitizer</v>
      </c>
      <c r="B31" s="53" t="str">
        <f>Products!$D$9</f>
        <v>80% Alcohol Hand Sanitizer</v>
      </c>
      <c r="C31" s="211">
        <f>Products!$J$9</f>
        <v>1</v>
      </c>
      <c r="D31" s="195" t="str">
        <f>Products!$K$9</f>
        <v>Gallons</v>
      </c>
      <c r="E31" s="159" t="str">
        <f>Products!$F$9</f>
        <v>Case of 4</v>
      </c>
      <c r="F31" s="60">
        <f>Products!$L$9</f>
        <v>0</v>
      </c>
      <c r="G31" s="60">
        <f>Products!$G$9</f>
        <v>0</v>
      </c>
      <c r="H31" s="55"/>
      <c r="I31" s="54">
        <f t="shared" si="0"/>
        <v>0</v>
      </c>
      <c r="J31" s="235">
        <f>H31*Products!$J$9*Products!$I$9</f>
        <v>0</v>
      </c>
      <c r="K31" s="130" t="str">
        <f>Products!$K$9</f>
        <v>Gallons</v>
      </c>
      <c r="L31" s="65" t="str">
        <f>Products!$M$9</f>
        <v>2 weeks</v>
      </c>
      <c r="M31" s="213" t="str">
        <f>Products!$A$9</f>
        <v>W.B. Mason</v>
      </c>
      <c r="N31" s="222" t="str">
        <f>Products!N9</f>
        <v>No pump included</v>
      </c>
    </row>
    <row r="32" spans="1:14" x14ac:dyDescent="0.3">
      <c r="A32" s="66" t="str">
        <f>Products!$B$10</f>
        <v>Alcohol Hand Sanitizer</v>
      </c>
      <c r="B32" s="53" t="str">
        <f>Products!$D$10</f>
        <v>80% Alcohol Hand Sanitizer</v>
      </c>
      <c r="C32" s="211">
        <f>Products!$J$10</f>
        <v>0.25</v>
      </c>
      <c r="D32" s="195" t="str">
        <f>Products!$K$10</f>
        <v>Gallons</v>
      </c>
      <c r="E32" s="159" t="str">
        <f>Products!$F$10</f>
        <v>Case of 4</v>
      </c>
      <c r="F32" s="60">
        <f>Products!$L$10</f>
        <v>0</v>
      </c>
      <c r="G32" s="60">
        <f>Products!$G$10</f>
        <v>0</v>
      </c>
      <c r="H32" s="55"/>
      <c r="I32" s="54">
        <f t="shared" si="0"/>
        <v>0</v>
      </c>
      <c r="J32" s="235">
        <f>H32*Products!$J$10*Products!$I$10</f>
        <v>0</v>
      </c>
      <c r="K32" s="130" t="str">
        <f>Products!$K$10</f>
        <v>Gallons</v>
      </c>
      <c r="L32" s="65" t="str">
        <f>Products!$M$10</f>
        <v>2 weeks</v>
      </c>
      <c r="M32" s="213" t="str">
        <f>Products!$A$10</f>
        <v>W.B. Mason</v>
      </c>
      <c r="N32" s="222" t="str">
        <f>Products!N10</f>
        <v>Sprayer included</v>
      </c>
    </row>
    <row r="33" spans="1:14" ht="15" thickBot="1" x14ac:dyDescent="0.35">
      <c r="A33" s="56" t="str">
        <f>Products!$B$11</f>
        <v>Drum Pump</v>
      </c>
      <c r="B33" s="53" t="str">
        <f>Products!$D$11</f>
        <v>Drum Pump</v>
      </c>
      <c r="C33" s="211">
        <f>Products!$J$11</f>
        <v>1</v>
      </c>
      <c r="D33" s="195" t="str">
        <f>Products!$K$11</f>
        <v>Drum Pump</v>
      </c>
      <c r="E33" s="159" t="str">
        <f>Products!$F$11</f>
        <v>Each</v>
      </c>
      <c r="F33" s="60">
        <f>Products!$L$11</f>
        <v>0</v>
      </c>
      <c r="G33" s="60">
        <f>Products!$G$11</f>
        <v>0</v>
      </c>
      <c r="H33" s="244">
        <f>D21</f>
        <v>0</v>
      </c>
      <c r="I33" s="54">
        <f t="shared" si="0"/>
        <v>0</v>
      </c>
      <c r="J33" s="235">
        <f>H33*Products!$J$11*Products!$I$11</f>
        <v>0</v>
      </c>
      <c r="K33" s="130" t="str">
        <f>Products!$K$11</f>
        <v>Drum Pump</v>
      </c>
      <c r="L33" s="65" t="str">
        <f>Products!$M$11</f>
        <v>2 weeks</v>
      </c>
      <c r="M33" s="213" t="str">
        <f>Products!$A$11</f>
        <v>Allied Eagle / Mellocraft</v>
      </c>
      <c r="N33" s="222" t="str">
        <f>Products!N11</f>
        <v>Pump for 55-gallon drum</v>
      </c>
    </row>
    <row r="34" spans="1:14" ht="15" thickBot="1" x14ac:dyDescent="0.35">
      <c r="A34" s="326"/>
      <c r="B34" s="327"/>
      <c r="C34" s="327"/>
      <c r="D34" s="327"/>
      <c r="E34" s="335"/>
      <c r="F34" s="335"/>
      <c r="G34" s="335"/>
      <c r="H34" s="335"/>
      <c r="I34" s="327"/>
      <c r="J34" s="327"/>
      <c r="K34" s="327"/>
      <c r="L34" s="327"/>
      <c r="M34" s="327"/>
      <c r="N34" s="328"/>
    </row>
    <row r="35" spans="1:14" s="52" customFormat="1" ht="15" thickBot="1" x14ac:dyDescent="0.35">
      <c r="A35" s="208" t="s">
        <v>125</v>
      </c>
      <c r="B35" s="209"/>
      <c r="C35" s="209"/>
      <c r="D35" s="209"/>
      <c r="E35" s="246" t="s">
        <v>349</v>
      </c>
      <c r="F35" s="247"/>
      <c r="G35" s="247"/>
      <c r="H35" s="249">
        <f>(H28*Products!I6)+(H29*Products!I7)+(H31*Products!I9)+(H32*Products!I10)</f>
        <v>0</v>
      </c>
      <c r="I35" s="210">
        <f>SUM(I27:I33)</f>
        <v>0</v>
      </c>
      <c r="J35" s="242">
        <f>SUM(J27:J32)</f>
        <v>0</v>
      </c>
      <c r="K35" s="229" t="s">
        <v>211</v>
      </c>
      <c r="L35" s="243" t="e">
        <f>J35/D20</f>
        <v>#DIV/0!</v>
      </c>
      <c r="M35" s="209" t="s">
        <v>342</v>
      </c>
      <c r="N35" s="241"/>
    </row>
    <row r="36" spans="1:14" ht="15" thickBot="1" x14ac:dyDescent="0.35">
      <c r="E36" s="246" t="s">
        <v>350</v>
      </c>
      <c r="F36" s="247"/>
      <c r="G36" s="247"/>
      <c r="H36" s="248" t="e">
        <f>H35/L19</f>
        <v>#DIV/0!</v>
      </c>
    </row>
    <row r="38" spans="1:14" x14ac:dyDescent="0.3">
      <c r="A38" s="10" t="s">
        <v>351</v>
      </c>
      <c r="B38"/>
      <c r="C38"/>
      <c r="D38"/>
      <c r="E38"/>
      <c r="F38"/>
      <c r="G38"/>
      <c r="H38"/>
      <c r="I38"/>
      <c r="J38"/>
      <c r="K38"/>
      <c r="L38"/>
      <c r="M38"/>
    </row>
    <row r="39" spans="1:14" x14ac:dyDescent="0.3">
      <c r="A39"/>
      <c r="B39"/>
      <c r="C39"/>
      <c r="D39"/>
      <c r="E39"/>
      <c r="F39"/>
      <c r="G39"/>
      <c r="H39"/>
      <c r="I39"/>
      <c r="J39"/>
      <c r="K39"/>
      <c r="L39"/>
      <c r="M39"/>
    </row>
    <row r="40" spans="1:14" x14ac:dyDescent="0.3">
      <c r="A40" t="s">
        <v>352</v>
      </c>
      <c r="B40"/>
      <c r="C40"/>
      <c r="D40" s="238">
        <v>1765</v>
      </c>
      <c r="E40"/>
      <c r="F40"/>
      <c r="G40"/>
      <c r="H40"/>
      <c r="I40"/>
      <c r="J40"/>
      <c r="K40"/>
      <c r="L40"/>
      <c r="M40"/>
    </row>
    <row r="41" spans="1:14" x14ac:dyDescent="0.3">
      <c r="A41" t="s">
        <v>353</v>
      </c>
      <c r="B41"/>
      <c r="C41"/>
      <c r="D41" s="238" t="e">
        <f>D40*D12</f>
        <v>#DIV/0!</v>
      </c>
      <c r="E41"/>
      <c r="F41"/>
      <c r="G41"/>
      <c r="H41"/>
      <c r="I41"/>
      <c r="J41"/>
      <c r="K41"/>
      <c r="L41"/>
      <c r="M41"/>
    </row>
    <row r="42" spans="1:14" x14ac:dyDescent="0.3">
      <c r="A42" t="s">
        <v>355</v>
      </c>
      <c r="B42"/>
      <c r="C42"/>
      <c r="D42" s="240"/>
      <c r="E42" t="s">
        <v>339</v>
      </c>
      <c r="F42"/>
      <c r="G42"/>
      <c r="H42"/>
      <c r="I42"/>
      <c r="J42"/>
      <c r="K42"/>
      <c r="L42"/>
      <c r="M42"/>
    </row>
    <row r="43" spans="1:14" x14ac:dyDescent="0.3">
      <c r="A43" t="s">
        <v>356</v>
      </c>
      <c r="B43"/>
      <c r="C43"/>
      <c r="D43" s="238" t="e">
        <f>D42*D41</f>
        <v>#DIV/0!</v>
      </c>
      <c r="E43"/>
      <c r="F43"/>
      <c r="G43"/>
      <c r="H43"/>
      <c r="I43"/>
      <c r="J43"/>
      <c r="K43"/>
      <c r="L43"/>
      <c r="M43"/>
    </row>
    <row r="44" spans="1:14" x14ac:dyDescent="0.3">
      <c r="B44"/>
      <c r="C44"/>
      <c r="D44"/>
      <c r="E44"/>
      <c r="F44"/>
      <c r="G44"/>
      <c r="H44"/>
      <c r="I44"/>
      <c r="J44"/>
      <c r="K44"/>
      <c r="L44"/>
      <c r="M44"/>
    </row>
    <row r="45" spans="1:14" x14ac:dyDescent="0.3">
      <c r="A45" s="41" t="s">
        <v>361</v>
      </c>
      <c r="B45"/>
      <c r="C45"/>
      <c r="D45"/>
      <c r="E45"/>
      <c r="F45"/>
      <c r="G45"/>
      <c r="H45"/>
      <c r="I45"/>
      <c r="J45"/>
      <c r="K45"/>
      <c r="L45"/>
      <c r="M45"/>
    </row>
    <row r="46" spans="1:14" ht="15" thickBot="1" x14ac:dyDescent="0.35">
      <c r="A46"/>
      <c r="B46"/>
      <c r="C46"/>
      <c r="D46"/>
      <c r="E46"/>
      <c r="F46"/>
      <c r="G46"/>
      <c r="H46"/>
      <c r="I46"/>
      <c r="J46"/>
      <c r="K46"/>
      <c r="L46"/>
      <c r="M46"/>
    </row>
    <row r="47" spans="1:14" s="39" customFormat="1" ht="15" thickBot="1" x14ac:dyDescent="0.35">
      <c r="A47" s="178" t="s">
        <v>258</v>
      </c>
      <c r="B47" s="179" t="s">
        <v>218</v>
      </c>
      <c r="C47" s="336" t="s">
        <v>264</v>
      </c>
      <c r="D47" s="337"/>
      <c r="E47" s="179" t="s">
        <v>215</v>
      </c>
      <c r="F47" s="179" t="s">
        <v>195</v>
      </c>
      <c r="G47" s="179" t="s">
        <v>321</v>
      </c>
      <c r="H47" s="179" t="s">
        <v>265</v>
      </c>
      <c r="I47" s="179" t="s">
        <v>259</v>
      </c>
      <c r="J47" s="338" t="s">
        <v>267</v>
      </c>
      <c r="K47" s="338"/>
      <c r="L47" s="179" t="s">
        <v>261</v>
      </c>
      <c r="M47" s="255" t="s">
        <v>262</v>
      </c>
      <c r="N47" s="256" t="s">
        <v>194</v>
      </c>
    </row>
    <row r="48" spans="1:14" x14ac:dyDescent="0.3">
      <c r="A48" s="250" t="str">
        <f>Products!$B$17</f>
        <v>3-Ply Disposable Face Mask</v>
      </c>
      <c r="B48" s="251" t="str">
        <f>Products!$D$17</f>
        <v>Pleated 3-Ply Disposable Mask</v>
      </c>
      <c r="C48" s="193">
        <f>Products!$J$17</f>
        <v>2000</v>
      </c>
      <c r="D48" s="195" t="str">
        <f>Products!$K$17</f>
        <v>Masks</v>
      </c>
      <c r="E48" s="159" t="str">
        <f>Products!$F$17</f>
        <v>Case of 2,000</v>
      </c>
      <c r="F48" s="268">
        <f>Products!$L$17</f>
        <v>0</v>
      </c>
      <c r="G48" s="60">
        <f>Products!$G$17</f>
        <v>0</v>
      </c>
      <c r="H48" s="252"/>
      <c r="I48" s="60">
        <f>G48*H48</f>
        <v>0</v>
      </c>
      <c r="J48" s="235">
        <f>H48*Products!$J$17</f>
        <v>0</v>
      </c>
      <c r="K48" s="130" t="str">
        <f>Products!$K$17</f>
        <v>Masks</v>
      </c>
      <c r="L48" s="65" t="str">
        <f>Products!$M$17</f>
        <v xml:space="preserve">8 weeks </v>
      </c>
      <c r="M48" s="253" t="str">
        <f>Products!$A$17</f>
        <v xml:space="preserve">Fastenal </v>
      </c>
      <c r="N48" s="254" t="s">
        <v>296</v>
      </c>
    </row>
    <row r="49" spans="1:14" x14ac:dyDescent="0.3">
      <c r="A49" s="56" t="str">
        <f>Products!$B$18</f>
        <v>3-Ply Disposable Face Mask</v>
      </c>
      <c r="B49" s="53" t="str">
        <f>Products!$D$18</f>
        <v>Fluid-Resistant, Pleated, and Non-Sterile</v>
      </c>
      <c r="C49" s="211">
        <f>Products!$J$18</f>
        <v>50</v>
      </c>
      <c r="D49" s="195" t="str">
        <f>Products!$K$18</f>
        <v>Masks</v>
      </c>
      <c r="E49" s="159" t="str">
        <f>Products!$F$18</f>
        <v>Box of 50</v>
      </c>
      <c r="F49" s="268">
        <f>Products!$L$18</f>
        <v>0</v>
      </c>
      <c r="G49" s="60">
        <f>Products!$G$18</f>
        <v>0</v>
      </c>
      <c r="H49" s="55"/>
      <c r="I49" s="54">
        <f>G49*H49</f>
        <v>0</v>
      </c>
      <c r="J49" s="235">
        <f>H49*Products!$J$18</f>
        <v>0</v>
      </c>
      <c r="K49" s="130" t="str">
        <f>Products!$K$18</f>
        <v>Masks</v>
      </c>
      <c r="L49" s="65" t="str">
        <f>Products!$M$18</f>
        <v>1 week</v>
      </c>
      <c r="M49" s="214" t="str">
        <f>Products!$A$18</f>
        <v>W.B. Mason</v>
      </c>
      <c r="N49" s="222"/>
    </row>
    <row r="50" spans="1:14" ht="15" thickBot="1" x14ac:dyDescent="0.35">
      <c r="A50" s="56" t="str">
        <f>Products!$B$19</f>
        <v>3-Ply Surgical Face Mask</v>
      </c>
      <c r="B50" s="53" t="str">
        <f>Products!$D$19</f>
        <v>3-Layer Surgical Grade Mask</v>
      </c>
      <c r="C50" s="211">
        <f>Products!$J$19</f>
        <v>50</v>
      </c>
      <c r="D50" s="195" t="str">
        <f>Products!$K$19</f>
        <v>Masks</v>
      </c>
      <c r="E50" s="159" t="str">
        <f>Products!$F$19</f>
        <v>Box of 50</v>
      </c>
      <c r="F50" s="60">
        <f>Products!$L$19</f>
        <v>0</v>
      </c>
      <c r="G50" s="60">
        <f>Products!$G$19</f>
        <v>0</v>
      </c>
      <c r="H50" s="55"/>
      <c r="I50" s="54">
        <f>G50*H50</f>
        <v>0</v>
      </c>
      <c r="J50" s="235">
        <f>H50*Products!$J$19</f>
        <v>0</v>
      </c>
      <c r="K50" s="130" t="str">
        <f>Products!$K$19</f>
        <v>Masks</v>
      </c>
      <c r="L50" s="65" t="str">
        <f>Products!$M$19</f>
        <v>2-3 weeks</v>
      </c>
      <c r="M50" s="214" t="str">
        <f>Products!$A$19</f>
        <v>W.B. Mason</v>
      </c>
      <c r="N50" s="222"/>
    </row>
    <row r="51" spans="1:14" x14ac:dyDescent="0.3">
      <c r="A51" s="326"/>
      <c r="B51" s="327"/>
      <c r="C51" s="327"/>
      <c r="D51" s="327"/>
      <c r="E51" s="327"/>
      <c r="F51" s="327"/>
      <c r="G51" s="327"/>
      <c r="H51" s="327"/>
      <c r="I51" s="327"/>
      <c r="J51" s="327"/>
      <c r="K51" s="327"/>
      <c r="L51" s="327"/>
      <c r="M51" s="327"/>
      <c r="N51" s="328"/>
    </row>
    <row r="52" spans="1:14" s="52" customFormat="1" ht="15" thickBot="1" x14ac:dyDescent="0.35">
      <c r="A52" s="329" t="s">
        <v>125</v>
      </c>
      <c r="B52" s="330"/>
      <c r="C52" s="330"/>
      <c r="D52" s="330"/>
      <c r="E52" s="330"/>
      <c r="F52" s="330"/>
      <c r="G52" s="330"/>
      <c r="H52" s="330"/>
      <c r="I52" s="210">
        <f>SUM(I48:I50)</f>
        <v>0</v>
      </c>
      <c r="J52" s="242">
        <f>SUM(J48:J50)</f>
        <v>0</v>
      </c>
      <c r="K52" s="229" t="s">
        <v>253</v>
      </c>
      <c r="L52" s="243" t="e">
        <f>J52/D43</f>
        <v>#DIV/0!</v>
      </c>
      <c r="M52" s="209" t="s">
        <v>357</v>
      </c>
      <c r="N52" s="241"/>
    </row>
    <row r="55" spans="1:14" x14ac:dyDescent="0.3">
      <c r="A55" s="10" t="s">
        <v>358</v>
      </c>
      <c r="B55"/>
      <c r="C55"/>
      <c r="D55"/>
      <c r="E55"/>
    </row>
    <row r="56" spans="1:14" x14ac:dyDescent="0.3">
      <c r="A56"/>
      <c r="B56"/>
      <c r="C56"/>
      <c r="D56"/>
      <c r="E56"/>
    </row>
    <row r="57" spans="1:14" x14ac:dyDescent="0.3">
      <c r="A57" t="s">
        <v>360</v>
      </c>
      <c r="B57"/>
      <c r="C57"/>
      <c r="D57" s="238">
        <v>116</v>
      </c>
      <c r="E57"/>
    </row>
    <row r="58" spans="1:14" x14ac:dyDescent="0.3">
      <c r="A58" t="s">
        <v>359</v>
      </c>
      <c r="B58"/>
      <c r="C58"/>
      <c r="D58" s="238" t="e">
        <f>D57*D12</f>
        <v>#DIV/0!</v>
      </c>
      <c r="E58"/>
    </row>
    <row r="59" spans="1:14" x14ac:dyDescent="0.3">
      <c r="B59"/>
      <c r="C59"/>
      <c r="D59"/>
      <c r="E59"/>
    </row>
    <row r="60" spans="1:14" x14ac:dyDescent="0.3">
      <c r="A60" s="41" t="s">
        <v>362</v>
      </c>
      <c r="B60"/>
      <c r="C60"/>
      <c r="D60"/>
      <c r="E60"/>
    </row>
    <row r="61" spans="1:14" ht="15" thickBot="1" x14ac:dyDescent="0.35"/>
    <row r="62" spans="1:14" s="39" customFormat="1" ht="15" thickBot="1" x14ac:dyDescent="0.35">
      <c r="A62" s="178" t="s">
        <v>258</v>
      </c>
      <c r="B62" s="179" t="s">
        <v>218</v>
      </c>
      <c r="C62" s="336" t="s">
        <v>264</v>
      </c>
      <c r="D62" s="337"/>
      <c r="E62" s="179" t="s">
        <v>215</v>
      </c>
      <c r="F62" s="179" t="s">
        <v>195</v>
      </c>
      <c r="G62" s="179" t="s">
        <v>321</v>
      </c>
      <c r="H62" s="179" t="s">
        <v>265</v>
      </c>
      <c r="I62" s="179" t="s">
        <v>259</v>
      </c>
      <c r="J62" s="338" t="s">
        <v>267</v>
      </c>
      <c r="K62" s="338"/>
      <c r="L62" s="179" t="s">
        <v>261</v>
      </c>
      <c r="M62" s="255" t="s">
        <v>262</v>
      </c>
      <c r="N62" s="256" t="s">
        <v>194</v>
      </c>
    </row>
    <row r="63" spans="1:14" ht="15" thickBot="1" x14ac:dyDescent="0.35">
      <c r="A63" s="259" t="str">
        <f>Products!$B$20</f>
        <v xml:space="preserve">Infrared Thermometer </v>
      </c>
      <c r="B63" s="251" t="str">
        <f>Products!$D$20</f>
        <v>No-Touch Infrared Forehead Thermometer</v>
      </c>
      <c r="C63" s="211">
        <f>Products!$J$20</f>
        <v>1</v>
      </c>
      <c r="D63" s="195" t="str">
        <f>Products!$K$20</f>
        <v>Thermometer</v>
      </c>
      <c r="E63" s="159" t="str">
        <f>Products!$F$20</f>
        <v>Pack of 1</v>
      </c>
      <c r="F63" s="60">
        <f>Products!$L$20</f>
        <v>0</v>
      </c>
      <c r="G63" s="60">
        <f>Products!$G$20</f>
        <v>0</v>
      </c>
      <c r="H63" s="252"/>
      <c r="I63" s="60">
        <f>G63*H63</f>
        <v>0</v>
      </c>
      <c r="J63" s="235">
        <f>H63*Products!$J$20*Products!$I$20</f>
        <v>0</v>
      </c>
      <c r="K63" s="130" t="str">
        <f>Products!$K$20</f>
        <v>Thermometer</v>
      </c>
      <c r="L63" s="65" t="str">
        <f>Products!$M$20</f>
        <v>2-3 weeks</v>
      </c>
      <c r="M63" s="251" t="str">
        <f>Products!$A$20</f>
        <v>W.B. Mason</v>
      </c>
      <c r="N63" s="254"/>
    </row>
    <row r="64" spans="1:14" x14ac:dyDescent="0.3">
      <c r="A64" s="326"/>
      <c r="B64" s="327"/>
      <c r="C64" s="327"/>
      <c r="D64" s="327"/>
      <c r="E64" s="327"/>
      <c r="F64" s="327"/>
      <c r="G64" s="327"/>
      <c r="H64" s="327"/>
      <c r="I64" s="327"/>
      <c r="J64" s="327"/>
      <c r="K64" s="327"/>
      <c r="L64" s="327"/>
      <c r="M64" s="327"/>
      <c r="N64" s="328"/>
    </row>
    <row r="65" spans="1:14" s="52" customFormat="1" ht="15" thickBot="1" x14ac:dyDescent="0.35">
      <c r="A65" s="329" t="s">
        <v>125</v>
      </c>
      <c r="B65" s="330"/>
      <c r="C65" s="330"/>
      <c r="D65" s="330"/>
      <c r="E65" s="330"/>
      <c r="F65" s="330"/>
      <c r="G65" s="330"/>
      <c r="H65" s="330"/>
      <c r="I65" s="210">
        <f>SUM(I63:I63)</f>
        <v>0</v>
      </c>
      <c r="J65" s="242">
        <f>SUM(J63)</f>
        <v>0</v>
      </c>
      <c r="K65" s="229" t="s">
        <v>256</v>
      </c>
      <c r="L65" s="243" t="e">
        <f>J65/D58</f>
        <v>#DIV/0!</v>
      </c>
      <c r="M65" s="209" t="s">
        <v>363</v>
      </c>
      <c r="N65" s="241"/>
    </row>
    <row r="68" spans="1:14" x14ac:dyDescent="0.3">
      <c r="A68" s="10" t="s">
        <v>383</v>
      </c>
      <c r="B68"/>
      <c r="C68"/>
      <c r="D68"/>
      <c r="E68"/>
    </row>
    <row r="69" spans="1:14" x14ac:dyDescent="0.3">
      <c r="A69"/>
      <c r="B69"/>
      <c r="C69"/>
      <c r="D69"/>
      <c r="E69"/>
    </row>
    <row r="70" spans="1:14" x14ac:dyDescent="0.3">
      <c r="A70" t="s">
        <v>364</v>
      </c>
      <c r="B70"/>
      <c r="C70"/>
      <c r="D70" s="239">
        <f>'Disinfectant Spray'!F34</f>
        <v>0</v>
      </c>
      <c r="E70" t="s">
        <v>211</v>
      </c>
    </row>
    <row r="71" spans="1:14" x14ac:dyDescent="0.3">
      <c r="A71" t="s">
        <v>365</v>
      </c>
      <c r="B71"/>
      <c r="C71"/>
      <c r="D71" s="240"/>
      <c r="E71" t="s">
        <v>339</v>
      </c>
    </row>
    <row r="72" spans="1:14" x14ac:dyDescent="0.3">
      <c r="A72" t="s">
        <v>366</v>
      </c>
      <c r="B72"/>
      <c r="C72"/>
      <c r="D72" s="239">
        <f>D71*D70</f>
        <v>0</v>
      </c>
      <c r="E72" t="s">
        <v>211</v>
      </c>
    </row>
    <row r="73" spans="1:14" x14ac:dyDescent="0.3">
      <c r="A73" t="s">
        <v>348</v>
      </c>
      <c r="D73" s="238">
        <f>'Disinfectant Spray'!E24</f>
        <v>0</v>
      </c>
      <c r="E73" s="49" t="s">
        <v>372</v>
      </c>
      <c r="F73" s="238"/>
    </row>
    <row r="74" spans="1:14" x14ac:dyDescent="0.3">
      <c r="A74" t="s">
        <v>344</v>
      </c>
      <c r="B74"/>
      <c r="C74"/>
      <c r="D74" s="240"/>
      <c r="E74" t="s">
        <v>341</v>
      </c>
      <c r="F74"/>
    </row>
    <row r="75" spans="1:14" x14ac:dyDescent="0.3">
      <c r="A75" s="245" t="s">
        <v>374</v>
      </c>
      <c r="B75"/>
      <c r="C75"/>
      <c r="D75"/>
      <c r="E75"/>
      <c r="F75"/>
      <c r="G75"/>
    </row>
    <row r="76" spans="1:14" x14ac:dyDescent="0.3">
      <c r="A76"/>
      <c r="F76" s="238"/>
    </row>
    <row r="77" spans="1:14" x14ac:dyDescent="0.3">
      <c r="A77" s="41" t="s">
        <v>367</v>
      </c>
    </row>
    <row r="78" spans="1:14" ht="15" thickBot="1" x14ac:dyDescent="0.35"/>
    <row r="79" spans="1:14" s="39" customFormat="1" ht="15" thickBot="1" x14ac:dyDescent="0.35">
      <c r="A79" s="178" t="s">
        <v>258</v>
      </c>
      <c r="B79" s="179" t="s">
        <v>218</v>
      </c>
      <c r="C79" s="336" t="s">
        <v>264</v>
      </c>
      <c r="D79" s="337"/>
      <c r="E79" s="179" t="s">
        <v>215</v>
      </c>
      <c r="F79" s="179" t="s">
        <v>195</v>
      </c>
      <c r="G79" s="179" t="s">
        <v>321</v>
      </c>
      <c r="H79" s="179" t="s">
        <v>265</v>
      </c>
      <c r="I79" s="179" t="s">
        <v>259</v>
      </c>
      <c r="J79" s="338" t="s">
        <v>267</v>
      </c>
      <c r="K79" s="338"/>
      <c r="L79" s="179" t="s">
        <v>261</v>
      </c>
      <c r="M79" s="255" t="s">
        <v>262</v>
      </c>
      <c r="N79" s="256" t="s">
        <v>194</v>
      </c>
    </row>
    <row r="80" spans="1:14" x14ac:dyDescent="0.3">
      <c r="A80" s="250" t="str">
        <f>Products!$B$12</f>
        <v>Tb-Cide Quat</v>
      </c>
      <c r="B80" s="251" t="str">
        <f>Products!$D$12</f>
        <v>RTU Hard Surface Disinfectant</v>
      </c>
      <c r="C80" s="193">
        <f>Products!$J$12</f>
        <v>55</v>
      </c>
      <c r="D80" s="195" t="str">
        <f>Products!$K$12</f>
        <v>Gallons</v>
      </c>
      <c r="E80" s="159" t="str">
        <f>Products!$F$12</f>
        <v>1 Drum</v>
      </c>
      <c r="F80" s="60">
        <f>Products!$L$12</f>
        <v>0</v>
      </c>
      <c r="G80" s="60">
        <f>Products!$G$12</f>
        <v>0</v>
      </c>
      <c r="H80" s="252"/>
      <c r="I80" s="60">
        <f t="shared" ref="I80:I85" si="1">G80*H80</f>
        <v>0</v>
      </c>
      <c r="J80" s="235">
        <f>H80*Products!$J$12*Products!$I$12</f>
        <v>0</v>
      </c>
      <c r="K80" s="130" t="str">
        <f>Products!$K$12</f>
        <v>Gallons</v>
      </c>
      <c r="L80" s="65" t="str">
        <f>Products!$M$12</f>
        <v>2 weeks</v>
      </c>
      <c r="M80" s="258" t="str">
        <f>Products!$A$12</f>
        <v>Allied Eagle / Mellocraft</v>
      </c>
      <c r="N80" s="254"/>
    </row>
    <row r="81" spans="1:14" x14ac:dyDescent="0.3">
      <c r="A81" s="66" t="str">
        <f>Products!$B$13</f>
        <v>Tb-Cide Quat</v>
      </c>
      <c r="B81" s="53" t="str">
        <f>Products!$D$13</f>
        <v>RTU Hard Surface Disinfectant</v>
      </c>
      <c r="C81" s="211">
        <f>Products!$J$13</f>
        <v>1</v>
      </c>
      <c r="D81" s="195" t="str">
        <f>Products!$K$13</f>
        <v>Gallons</v>
      </c>
      <c r="E81" s="159" t="str">
        <f>Products!$F$13</f>
        <v>Case of 4</v>
      </c>
      <c r="F81" s="60">
        <f>Products!$L$13</f>
        <v>0</v>
      </c>
      <c r="G81" s="60">
        <f>Products!$G$13</f>
        <v>0</v>
      </c>
      <c r="H81" s="55"/>
      <c r="I81" s="54">
        <f t="shared" si="1"/>
        <v>0</v>
      </c>
      <c r="J81" s="235">
        <f>H81*Products!$J$13*Products!$I$13</f>
        <v>0</v>
      </c>
      <c r="K81" s="130" t="str">
        <f>Products!$K$13</f>
        <v>Gallons</v>
      </c>
      <c r="L81" s="65" t="str">
        <f>Products!$M$13</f>
        <v>2 weeks</v>
      </c>
      <c r="M81" s="213" t="str">
        <f>Products!$A$13</f>
        <v>Allied Eagle / Mellocraft</v>
      </c>
      <c r="N81" s="222"/>
    </row>
    <row r="82" spans="1:14" x14ac:dyDescent="0.3">
      <c r="A82" s="66" t="str">
        <f>Products!$B$14</f>
        <v>Tb-Cide Quat</v>
      </c>
      <c r="B82" s="53" t="str">
        <f>Products!$D$14</f>
        <v>RTU Hard Surface Disinfectant</v>
      </c>
      <c r="C82" s="211">
        <f>Products!$J$14</f>
        <v>0.25</v>
      </c>
      <c r="D82" s="195" t="str">
        <f>Products!$K$14</f>
        <v>Gallons</v>
      </c>
      <c r="E82" s="159" t="str">
        <f>Products!$F$14</f>
        <v>Case of 12</v>
      </c>
      <c r="F82" s="60">
        <f>Products!$L$14</f>
        <v>0</v>
      </c>
      <c r="G82" s="60">
        <f>Products!$G$14</f>
        <v>0</v>
      </c>
      <c r="H82" s="55"/>
      <c r="I82" s="54">
        <f t="shared" si="1"/>
        <v>0</v>
      </c>
      <c r="J82" s="235">
        <f>H82*Products!$J$14*Products!$I$14</f>
        <v>0</v>
      </c>
      <c r="K82" s="130" t="str">
        <f>Products!$K$14</f>
        <v>Gallons</v>
      </c>
      <c r="L82" s="65" t="str">
        <f>Products!$M$14</f>
        <v>2 weeks</v>
      </c>
      <c r="M82" s="213" t="str">
        <f>Products!$A$14</f>
        <v>Allied Eagle / Mellocraft</v>
      </c>
      <c r="N82" s="222"/>
    </row>
    <row r="83" spans="1:14" x14ac:dyDescent="0.3">
      <c r="A83" s="66" t="str">
        <f>Products!$B$15</f>
        <v>Sani-Tyze</v>
      </c>
      <c r="B83" s="53" t="str">
        <f>Products!$D$15</f>
        <v>RTU Hard Surface Sanitizer</v>
      </c>
      <c r="C83" s="193">
        <f>Products!$J$15</f>
        <v>55</v>
      </c>
      <c r="D83" s="195" t="str">
        <f>Products!$K$15</f>
        <v>Gallons</v>
      </c>
      <c r="E83" s="159" t="str">
        <f>Products!$F$15</f>
        <v>1 Drum</v>
      </c>
      <c r="F83" s="60">
        <f>Products!$L$15</f>
        <v>0</v>
      </c>
      <c r="G83" s="60">
        <f>Products!$G$15</f>
        <v>0</v>
      </c>
      <c r="H83" s="55"/>
      <c r="I83" s="54">
        <f t="shared" si="1"/>
        <v>0</v>
      </c>
      <c r="J83" s="235">
        <f>H83*Products!$J$15*Products!$I$15</f>
        <v>0</v>
      </c>
      <c r="K83" s="130" t="str">
        <f>Products!$K$15</f>
        <v>Gallons</v>
      </c>
      <c r="L83" s="65" t="str">
        <f>Products!$M$15</f>
        <v>2 weeks</v>
      </c>
      <c r="M83" s="213" t="str">
        <f>Products!$A$15</f>
        <v>Allied Eagle / Mellocraft</v>
      </c>
      <c r="N83" s="222"/>
    </row>
    <row r="84" spans="1:14" x14ac:dyDescent="0.3">
      <c r="A84" s="66" t="str">
        <f>Products!$B$16</f>
        <v>Sani-Tyze</v>
      </c>
      <c r="B84" s="53" t="str">
        <f>Products!$D$16</f>
        <v>RTU Hard Surface Sanitizer</v>
      </c>
      <c r="C84" s="211">
        <f>Products!$J$16</f>
        <v>0.25</v>
      </c>
      <c r="D84" s="195" t="str">
        <f>Products!$K$16</f>
        <v>Gallons</v>
      </c>
      <c r="E84" s="159" t="str">
        <f>Products!$F$16</f>
        <v>Case of 12</v>
      </c>
      <c r="F84" s="60">
        <f>Products!$L$16</f>
        <v>0</v>
      </c>
      <c r="G84" s="60">
        <f>Products!$G$16</f>
        <v>0</v>
      </c>
      <c r="H84" s="55"/>
      <c r="I84" s="54">
        <f t="shared" si="1"/>
        <v>0</v>
      </c>
      <c r="J84" s="235">
        <f>H84*Products!$J$16*Products!$I$16</f>
        <v>0</v>
      </c>
      <c r="K84" s="130" t="str">
        <f>Products!$K$16</f>
        <v>Gallons</v>
      </c>
      <c r="L84" s="65" t="str">
        <f>Products!$M$16</f>
        <v>2 weeks</v>
      </c>
      <c r="M84" s="213" t="str">
        <f>Products!$A$16</f>
        <v>Allied Eagle / Mellocraft</v>
      </c>
      <c r="N84" s="222"/>
    </row>
    <row r="85" spans="1:14" ht="15" thickBot="1" x14ac:dyDescent="0.35">
      <c r="A85" s="56" t="str">
        <f>Products!$B$11</f>
        <v>Drum Pump</v>
      </c>
      <c r="B85" s="53" t="str">
        <f>Products!$D$11</f>
        <v>Drum Pump</v>
      </c>
      <c r="C85" s="211">
        <f>Products!$J$11</f>
        <v>1</v>
      </c>
      <c r="D85" s="195" t="str">
        <f>Products!$K$11</f>
        <v>Drum Pump</v>
      </c>
      <c r="E85" s="159" t="str">
        <f>Products!$F$11</f>
        <v>Each</v>
      </c>
      <c r="F85" s="60">
        <f>Products!$L$11</f>
        <v>0</v>
      </c>
      <c r="G85" s="60">
        <f>Products!$G$11</f>
        <v>0</v>
      </c>
      <c r="H85" s="244">
        <f>D74</f>
        <v>0</v>
      </c>
      <c r="I85" s="54">
        <f t="shared" si="1"/>
        <v>0</v>
      </c>
      <c r="J85" s="235">
        <f>H85*Products!$J$11*Products!$I$11</f>
        <v>0</v>
      </c>
      <c r="K85" s="130" t="str">
        <f>Products!$K$11</f>
        <v>Drum Pump</v>
      </c>
      <c r="L85" s="65" t="str">
        <f>Products!$M$11</f>
        <v>2 weeks</v>
      </c>
      <c r="M85" s="213" t="str">
        <f>Products!$A$11</f>
        <v>Allied Eagle / Mellocraft</v>
      </c>
      <c r="N85" s="222"/>
    </row>
    <row r="86" spans="1:14" ht="15" thickBot="1" x14ac:dyDescent="0.35">
      <c r="A86" s="326"/>
      <c r="B86" s="327"/>
      <c r="C86" s="327"/>
      <c r="D86" s="327"/>
      <c r="E86" s="327"/>
      <c r="F86" s="327"/>
      <c r="G86" s="327"/>
      <c r="H86" s="327"/>
      <c r="I86" s="327"/>
      <c r="J86" s="327"/>
      <c r="K86" s="327"/>
      <c r="L86" s="327"/>
      <c r="M86" s="327"/>
      <c r="N86" s="328"/>
    </row>
    <row r="87" spans="1:14" s="52" customFormat="1" ht="15" thickBot="1" x14ac:dyDescent="0.35">
      <c r="A87" s="208" t="s">
        <v>125</v>
      </c>
      <c r="B87" s="209"/>
      <c r="C87" s="209"/>
      <c r="D87" s="209"/>
      <c r="E87" s="246" t="s">
        <v>349</v>
      </c>
      <c r="F87" s="247"/>
      <c r="G87" s="247"/>
      <c r="H87" s="249">
        <f>(H81*Products!I13)+(H82*Products!I14)+(H84*Products!I16)</f>
        <v>0</v>
      </c>
      <c r="I87" s="210">
        <f>SUM(I80:I85)</f>
        <v>0</v>
      </c>
      <c r="J87" s="242">
        <f>SUM(J80:J84)</f>
        <v>0</v>
      </c>
      <c r="K87" s="229" t="s">
        <v>211</v>
      </c>
      <c r="L87" s="243" t="e">
        <f>J87/D72</f>
        <v>#DIV/0!</v>
      </c>
      <c r="M87" s="209" t="s">
        <v>375</v>
      </c>
      <c r="N87" s="241"/>
    </row>
    <row r="88" spans="1:14" ht="15" thickBot="1" x14ac:dyDescent="0.35">
      <c r="E88" s="246" t="s">
        <v>350</v>
      </c>
      <c r="F88" s="247"/>
      <c r="G88" s="247"/>
      <c r="H88" s="248" t="e">
        <f>H87/D73</f>
        <v>#DIV/0!</v>
      </c>
    </row>
    <row r="90" spans="1:14" x14ac:dyDescent="0.3">
      <c r="A90" s="10" t="s">
        <v>382</v>
      </c>
    </row>
    <row r="92" spans="1:14" x14ac:dyDescent="0.3">
      <c r="A92" s="49" t="s">
        <v>377</v>
      </c>
      <c r="D92" s="238">
        <f>'Water Refill Stations'!C11</f>
        <v>0</v>
      </c>
      <c r="E92" s="49" t="s">
        <v>199</v>
      </c>
    </row>
    <row r="93" spans="1:14" x14ac:dyDescent="0.3">
      <c r="D93" s="238"/>
    </row>
    <row r="94" spans="1:14" x14ac:dyDescent="0.3">
      <c r="A94" s="49" t="s">
        <v>378</v>
      </c>
      <c r="G94" s="260"/>
    </row>
    <row r="96" spans="1:14" x14ac:dyDescent="0.3">
      <c r="A96" s="49" t="s">
        <v>379</v>
      </c>
    </row>
    <row r="99" spans="1:14" x14ac:dyDescent="0.3">
      <c r="A99" s="10" t="s">
        <v>384</v>
      </c>
    </row>
    <row r="101" spans="1:14" x14ac:dyDescent="0.3">
      <c r="A101" s="49" t="s">
        <v>380</v>
      </c>
    </row>
    <row r="102" spans="1:14" ht="15" thickBot="1" x14ac:dyDescent="0.35"/>
    <row r="103" spans="1:14" s="39" customFormat="1" x14ac:dyDescent="0.3">
      <c r="A103" s="217" t="s">
        <v>258</v>
      </c>
      <c r="B103" s="219" t="s">
        <v>218</v>
      </c>
      <c r="C103" s="333" t="s">
        <v>264</v>
      </c>
      <c r="D103" s="334"/>
      <c r="E103" s="219" t="s">
        <v>215</v>
      </c>
      <c r="F103" s="219" t="s">
        <v>195</v>
      </c>
      <c r="G103" s="219" t="s">
        <v>321</v>
      </c>
      <c r="H103" s="219" t="s">
        <v>265</v>
      </c>
      <c r="I103" s="219" t="s">
        <v>259</v>
      </c>
      <c r="J103" s="332" t="s">
        <v>267</v>
      </c>
      <c r="K103" s="332"/>
      <c r="L103" s="219" t="s">
        <v>261</v>
      </c>
      <c r="M103" s="220" t="s">
        <v>262</v>
      </c>
      <c r="N103" s="216" t="s">
        <v>194</v>
      </c>
    </row>
    <row r="104" spans="1:14" x14ac:dyDescent="0.3">
      <c r="A104" s="66" t="str">
        <f>Products!$B$21</f>
        <v>Lite N Foamy Sanitizer</v>
      </c>
      <c r="B104" s="53" t="str">
        <f>Products!$D$21</f>
        <v>Non-Alcohol Sanitizer Lemon Blossom</v>
      </c>
      <c r="C104" s="231">
        <f>Products!$J$21</f>
        <v>1</v>
      </c>
      <c r="D104" s="233" t="str">
        <f>Products!$K$21</f>
        <v>Gallons</v>
      </c>
      <c r="E104" s="158" t="str">
        <f>Products!$F$21</f>
        <v>Case of 4</v>
      </c>
      <c r="F104" s="54">
        <f>Products!$L$21</f>
        <v>0</v>
      </c>
      <c r="G104" s="54">
        <f>Products!$G$21</f>
        <v>0</v>
      </c>
      <c r="H104" s="55"/>
      <c r="I104" s="54">
        <f>G104*H104</f>
        <v>0</v>
      </c>
      <c r="J104" s="236">
        <f>H104*Products!$J$21*Products!$I$21</f>
        <v>0</v>
      </c>
      <c r="K104" s="127" t="str">
        <f>Products!$K$21</f>
        <v>Gallons</v>
      </c>
      <c r="L104" s="226" t="str">
        <f>Products!$M$21</f>
        <v>6 weeks</v>
      </c>
      <c r="M104" s="53" t="str">
        <f>Products!$A$21</f>
        <v>Allied Eagle / Mellocraft</v>
      </c>
      <c r="N104" s="222">
        <f>Products!N114</f>
        <v>0</v>
      </c>
    </row>
    <row r="105" spans="1:14" x14ac:dyDescent="0.3">
      <c r="A105" s="66" t="str">
        <f>Products!$B$22</f>
        <v>FoamyiQ Sanitizer</v>
      </c>
      <c r="B105" s="53" t="str">
        <f>Products!$D$22</f>
        <v>Non-Alcohol Sanitizer Lemon Blossom</v>
      </c>
      <c r="C105" s="231">
        <f>Products!$J$22</f>
        <v>0.33021499999999998</v>
      </c>
      <c r="D105" s="233" t="str">
        <f>Products!$K$22</f>
        <v>Gallons</v>
      </c>
      <c r="E105" s="158" t="str">
        <f>Products!$F$22</f>
        <v>Case of 4</v>
      </c>
      <c r="F105" s="54">
        <f>Products!$L$22</f>
        <v>0</v>
      </c>
      <c r="G105" s="54">
        <f>Products!$G$22</f>
        <v>0</v>
      </c>
      <c r="H105" s="55"/>
      <c r="I105" s="54">
        <f>G105*H105</f>
        <v>0</v>
      </c>
      <c r="J105" s="236">
        <f>H105*Products!$J$22*Products!$I$22</f>
        <v>0</v>
      </c>
      <c r="K105" s="127" t="str">
        <f>Products!$K$22</f>
        <v>Gallons</v>
      </c>
      <c r="L105" s="226" t="str">
        <f>Products!$M$22</f>
        <v>6 weeks</v>
      </c>
      <c r="M105" s="53" t="str">
        <f>Products!$A$22</f>
        <v>Allied Eagle / Mellocraft</v>
      </c>
      <c r="N105" s="222">
        <f>Products!N115</f>
        <v>0</v>
      </c>
    </row>
    <row r="106" spans="1:14" x14ac:dyDescent="0.3">
      <c r="A106" s="66" t="str">
        <f>Products!$B$23</f>
        <v>FoamyiQ Hand Wash</v>
      </c>
      <c r="B106" s="53" t="str">
        <f>Products!$D$23</f>
        <v>Foaming Hand Wash Cranberry Ice</v>
      </c>
      <c r="C106" s="231">
        <f>Products!$J$23</f>
        <v>0.33021499999999998</v>
      </c>
      <c r="D106" s="233" t="str">
        <f>Products!$K$23</f>
        <v>Gallons</v>
      </c>
      <c r="E106" s="158" t="str">
        <f>Products!$F$23</f>
        <v>Case of 4</v>
      </c>
      <c r="F106" s="54">
        <f>Products!$L$23</f>
        <v>0</v>
      </c>
      <c r="G106" s="54">
        <f>Products!$G$23</f>
        <v>0</v>
      </c>
      <c r="H106" s="55"/>
      <c r="I106" s="54">
        <f>G106*H106</f>
        <v>0</v>
      </c>
      <c r="J106" s="236">
        <f>H106*Products!$J$23*Products!$I$23</f>
        <v>0</v>
      </c>
      <c r="K106" s="127" t="str">
        <f>Products!$K$23</f>
        <v>Gallons</v>
      </c>
      <c r="L106" s="226" t="str">
        <f>Products!$M$23</f>
        <v>2 weeks</v>
      </c>
      <c r="M106" s="53" t="str">
        <f>Products!$A$23</f>
        <v>Allied Eagle / Mellocraft</v>
      </c>
      <c r="N106" s="222">
        <f>Products!N116</f>
        <v>0</v>
      </c>
    </row>
    <row r="107" spans="1:14" x14ac:dyDescent="0.3">
      <c r="A107" s="66" t="str">
        <f>Products!$B$24</f>
        <v>Hard Surface Wipe</v>
      </c>
      <c r="B107" s="53" t="str">
        <f>Products!$D$24</f>
        <v xml:space="preserve">Hard Surface Sanitizing Wipe </v>
      </c>
      <c r="C107" s="232">
        <f>Products!$J$24</f>
        <v>225</v>
      </c>
      <c r="D107" s="233" t="str">
        <f>Products!$K$24</f>
        <v>Wipes</v>
      </c>
      <c r="E107" s="158" t="str">
        <f>Products!$F$24</f>
        <v>Case of 6</v>
      </c>
      <c r="F107" s="54">
        <f>Products!$L$24</f>
        <v>0</v>
      </c>
      <c r="G107" s="54">
        <f>Products!$G$24</f>
        <v>0</v>
      </c>
      <c r="H107" s="55"/>
      <c r="I107" s="54">
        <f>G107*H107</f>
        <v>0</v>
      </c>
      <c r="J107" s="236">
        <f>H107*Products!$J$24*Products!$I$24</f>
        <v>0</v>
      </c>
      <c r="K107" s="127" t="str">
        <f>Products!$K$24</f>
        <v>Wipes</v>
      </c>
      <c r="L107" s="226" t="str">
        <f>Products!$M$24</f>
        <v xml:space="preserve">Unknown </v>
      </c>
      <c r="M107" s="53" t="str">
        <f>Products!$A$24</f>
        <v>Allied Eagle / Mellocraft</v>
      </c>
      <c r="N107" s="222">
        <f>Products!N117</f>
        <v>0</v>
      </c>
    </row>
    <row r="108" spans="1:14" ht="15" thickBot="1" x14ac:dyDescent="0.35">
      <c r="A108" s="227" t="str">
        <f>Products!$B$25</f>
        <v>Hard Surface Wipe</v>
      </c>
      <c r="B108" s="57" t="str">
        <f>Products!$D$25</f>
        <v>Hard Surface Disinfecting Wipe</v>
      </c>
      <c r="C108" s="228">
        <f>Products!$J$25</f>
        <v>125</v>
      </c>
      <c r="D108" s="202" t="str">
        <f>Products!$K$25</f>
        <v>Wipes</v>
      </c>
      <c r="E108" s="203" t="str">
        <f>Products!$F$25</f>
        <v>Case of 6</v>
      </c>
      <c r="F108" s="204">
        <f>Products!$L$25</f>
        <v>0</v>
      </c>
      <c r="G108" s="204">
        <f>Products!$G$25</f>
        <v>0</v>
      </c>
      <c r="H108" s="59"/>
      <c r="I108" s="58">
        <f>G108*H108</f>
        <v>0</v>
      </c>
      <c r="J108" s="237">
        <f>H108*Products!$J$25*Products!$I$25</f>
        <v>0</v>
      </c>
      <c r="K108" s="205" t="str">
        <f>Products!$K$25</f>
        <v>Wipes</v>
      </c>
      <c r="L108" s="206" t="str">
        <f>Products!$M$25</f>
        <v xml:space="preserve">Unknown </v>
      </c>
      <c r="M108" s="215" t="str">
        <f>Products!$A$25</f>
        <v>Allied Eagle / Mellocraft</v>
      </c>
      <c r="N108" s="223">
        <f>Products!N118</f>
        <v>0</v>
      </c>
    </row>
    <row r="109" spans="1:14" x14ac:dyDescent="0.3">
      <c r="A109" s="326"/>
      <c r="B109" s="327"/>
      <c r="C109" s="327"/>
      <c r="D109" s="327"/>
      <c r="E109" s="327"/>
      <c r="F109" s="327"/>
      <c r="G109" s="327"/>
      <c r="H109" s="327"/>
      <c r="I109" s="327"/>
      <c r="J109" s="327"/>
      <c r="K109" s="327"/>
      <c r="L109" s="327"/>
      <c r="M109" s="327"/>
      <c r="N109" s="328"/>
    </row>
    <row r="110" spans="1:14" s="52" customFormat="1" ht="15" thickBot="1" x14ac:dyDescent="0.35">
      <c r="A110" s="329" t="s">
        <v>269</v>
      </c>
      <c r="B110" s="330"/>
      <c r="C110" s="330"/>
      <c r="D110" s="330"/>
      <c r="E110" s="330"/>
      <c r="F110" s="330"/>
      <c r="G110" s="330"/>
      <c r="H110" s="330"/>
      <c r="I110" s="210">
        <f>SUM(I104:I108)</f>
        <v>0</v>
      </c>
      <c r="J110" s="330"/>
      <c r="K110" s="330"/>
      <c r="L110" s="330"/>
      <c r="M110" s="330"/>
      <c r="N110" s="331"/>
    </row>
  </sheetData>
  <mergeCells count="23">
    <mergeCell ref="A109:N109"/>
    <mergeCell ref="A110:H110"/>
    <mergeCell ref="J110:N110"/>
    <mergeCell ref="C79:D79"/>
    <mergeCell ref="J79:K79"/>
    <mergeCell ref="A86:N86"/>
    <mergeCell ref="C103:D103"/>
    <mergeCell ref="J103:K103"/>
    <mergeCell ref="A52:H52"/>
    <mergeCell ref="C62:D62"/>
    <mergeCell ref="J62:K62"/>
    <mergeCell ref="A64:N64"/>
    <mergeCell ref="A65:H65"/>
    <mergeCell ref="A5:N5"/>
    <mergeCell ref="C47:D47"/>
    <mergeCell ref="J47:K47"/>
    <mergeCell ref="A51:N51"/>
    <mergeCell ref="A1:N1"/>
    <mergeCell ref="A3:N3"/>
    <mergeCell ref="C26:D26"/>
    <mergeCell ref="J26:K26"/>
    <mergeCell ref="A34:N34"/>
    <mergeCell ref="A7:N7"/>
  </mergeCells>
  <hyperlinks>
    <hyperlink ref="A32" r:id="rId1" display="https://equalisgroup.org/wp-content/uploads/2020/05/Technical-Data-Sheet-Shield-Industrial-Sanitizer-WB-Mason.pdf" xr:uid="{C9378EA9-4A64-449B-83B4-FA8AA078B500}"/>
    <hyperlink ref="A28" r:id="rId2" display="https://equalisgroup.org/wp-content/uploads/2020/05/Spec-Sheet-Hand-Sanitizer-Allied-Eagle-2020.05.pdf" xr:uid="{BAFA719C-BF91-4629-B280-9BFA2245AA73}"/>
    <hyperlink ref="A48" r:id="rId3" display="https://equalisgroup.org/wp-content/uploads/2020/05/Spec-Sheet-3-Ply-Masks-Fastenal.pdf" xr:uid="{1F742A62-EE4C-4983-891A-F7CAB7125167}"/>
    <hyperlink ref="A83:A84" r:id="rId4" display="https://equalisgroup.org/wp-content/uploads/2020/05/Spec-Sheet-Sani-tyze-Disinfectant-Spray-Allied-Eagle-2020.05.pdf" xr:uid="{B764BAAD-CC9E-42BE-AF61-7376C6F1AEF8}"/>
    <hyperlink ref="A80:A82" r:id="rId5" display="https://equalisgroup.org/wp-content/uploads/2020/05/Spec-Sheet-TB-CIDE-Quat-Disinfectant-Spray-Allied-Eagle-2020.05.pdf" xr:uid="{ED83E368-7962-47FE-A6DB-788B6A120E1A}"/>
    <hyperlink ref="A107" r:id="rId6" display="https://equalisgroup.org/wp-content/uploads/2020/05/Spec-Sheet-Spartan-Sanitizing-Wipes-Allied-Eagle-2020.05.pdf" xr:uid="{112CF69A-DE22-4DE7-9251-88DDA229F639}"/>
    <hyperlink ref="A108" r:id="rId7" display="https://equalisgroup.org/wp-content/uploads/2020/05/Spec-Sheet-Spartan-Disinfecting-Wipes-Allied-Eagle-2020.05.pdf" xr:uid="{26347BA7-7E02-4A91-ADE9-7F0B4588507C}"/>
    <hyperlink ref="A104:A106" r:id="rId8" display="https://equalisgroup.org/wp-content/uploads/2020/05/Spec-Sheet-Hand-Soap-Allied-Eagle.pdf" xr:uid="{9F6ED29D-0EA9-438C-ADAC-57D0EC452655}"/>
    <hyperlink ref="A27" r:id="rId9" display="https://equalisgroup.org/wp-content/uploads/2020/05/Spec-Sheet-Hand-Sanitizer-Allied-Eagle-2020.05.pdf" xr:uid="{E0B29DB2-83B8-45CA-86D1-9844D1C2D57E}"/>
    <hyperlink ref="A29" r:id="rId10" display="https://equalisgroup.org/wp-content/uploads/2020/05/Spec-Sheet-Hand-Sanitizer-Allied-Eagle-2020.05.pdf" xr:uid="{0AE08322-8BB4-4E7C-B4CC-C9760248BA9C}"/>
  </hyperlinks>
  <printOptions horizontalCentered="1"/>
  <pageMargins left="0.7" right="0.7" top="0.75" bottom="0.75" header="0.3" footer="0.3"/>
  <pageSetup scale="50" fitToHeight="0" orientation="landscape" r:id="rId11"/>
  <headerFooter>
    <oddFooter>&amp;CEqualis Group - www.EqualisGroup.org</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AEC1E1B-5D87-42E2-B447-BB1615E93498}">
          <x14:formula1>
            <xm:f>'Pick Lists'!$C$3:$C$4</xm:f>
          </x14:formula1>
          <xm:sqref>G94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1175-4CFC-4504-ADBA-CFAD156C2108}">
  <dimension ref="A2:G52"/>
  <sheetViews>
    <sheetView workbookViewId="0">
      <selection activeCell="A6" sqref="A6"/>
    </sheetView>
  </sheetViews>
  <sheetFormatPr defaultRowHeight="14.4" x14ac:dyDescent="0.3"/>
  <cols>
    <col min="1" max="1" width="12.44140625" bestFit="1" customWidth="1"/>
  </cols>
  <sheetData>
    <row r="2" spans="1:7" x14ac:dyDescent="0.3">
      <c r="A2" t="s">
        <v>121</v>
      </c>
      <c r="B2" t="s">
        <v>126</v>
      </c>
      <c r="C2" t="s">
        <v>178</v>
      </c>
      <c r="E2" t="s">
        <v>298</v>
      </c>
      <c r="G2">
        <v>128</v>
      </c>
    </row>
    <row r="3" spans="1:7" x14ac:dyDescent="0.3">
      <c r="A3" t="s">
        <v>124</v>
      </c>
      <c r="B3" t="s">
        <v>127</v>
      </c>
      <c r="C3" t="s">
        <v>179</v>
      </c>
      <c r="E3" t="s">
        <v>301</v>
      </c>
      <c r="G3">
        <v>2</v>
      </c>
    </row>
    <row r="4" spans="1:7" x14ac:dyDescent="0.3">
      <c r="A4" t="s">
        <v>122</v>
      </c>
      <c r="B4" t="s">
        <v>128</v>
      </c>
      <c r="C4" t="s">
        <v>180</v>
      </c>
      <c r="E4" t="s">
        <v>302</v>
      </c>
      <c r="G4">
        <v>4</v>
      </c>
    </row>
    <row r="5" spans="1:7" x14ac:dyDescent="0.3">
      <c r="A5" t="s">
        <v>46</v>
      </c>
      <c r="B5" t="s">
        <v>129</v>
      </c>
      <c r="E5" t="s">
        <v>308</v>
      </c>
      <c r="G5">
        <f>G2/G4</f>
        <v>32</v>
      </c>
    </row>
    <row r="6" spans="1:7" x14ac:dyDescent="0.3">
      <c r="A6" t="s">
        <v>123</v>
      </c>
      <c r="B6" t="s">
        <v>130</v>
      </c>
    </row>
    <row r="7" spans="1:7" x14ac:dyDescent="0.3">
      <c r="B7" t="s">
        <v>131</v>
      </c>
    </row>
    <row r="8" spans="1:7" x14ac:dyDescent="0.3">
      <c r="B8" t="s">
        <v>132</v>
      </c>
    </row>
    <row r="9" spans="1:7" x14ac:dyDescent="0.3">
      <c r="B9" t="s">
        <v>133</v>
      </c>
    </row>
    <row r="10" spans="1:7" x14ac:dyDescent="0.3">
      <c r="B10" t="s">
        <v>134</v>
      </c>
    </row>
    <row r="11" spans="1:7" x14ac:dyDescent="0.3">
      <c r="B11" t="s">
        <v>135</v>
      </c>
    </row>
    <row r="12" spans="1:7" x14ac:dyDescent="0.3">
      <c r="B12" t="s">
        <v>136</v>
      </c>
    </row>
    <row r="13" spans="1:7" x14ac:dyDescent="0.3">
      <c r="B13" t="s">
        <v>137</v>
      </c>
    </row>
    <row r="14" spans="1:7" x14ac:dyDescent="0.3">
      <c r="B14" t="s">
        <v>138</v>
      </c>
    </row>
    <row r="15" spans="1:7" x14ac:dyDescent="0.3">
      <c r="B15" t="s">
        <v>139</v>
      </c>
    </row>
    <row r="16" spans="1:7" x14ac:dyDescent="0.3">
      <c r="B16" t="s">
        <v>140</v>
      </c>
    </row>
    <row r="17" spans="2:2" x14ac:dyDescent="0.3">
      <c r="B17" t="s">
        <v>141</v>
      </c>
    </row>
    <row r="18" spans="2:2" x14ac:dyDescent="0.3">
      <c r="B18" t="s">
        <v>142</v>
      </c>
    </row>
    <row r="19" spans="2:2" x14ac:dyDescent="0.3">
      <c r="B19" t="s">
        <v>143</v>
      </c>
    </row>
    <row r="20" spans="2:2" x14ac:dyDescent="0.3">
      <c r="B20" t="s">
        <v>144</v>
      </c>
    </row>
    <row r="21" spans="2:2" x14ac:dyDescent="0.3">
      <c r="B21" t="s">
        <v>145</v>
      </c>
    </row>
    <row r="22" spans="2:2" x14ac:dyDescent="0.3">
      <c r="B22" t="s">
        <v>146</v>
      </c>
    </row>
    <row r="23" spans="2:2" x14ac:dyDescent="0.3">
      <c r="B23" t="s">
        <v>147</v>
      </c>
    </row>
    <row r="24" spans="2:2" x14ac:dyDescent="0.3">
      <c r="B24" t="s">
        <v>148</v>
      </c>
    </row>
    <row r="25" spans="2:2" x14ac:dyDescent="0.3">
      <c r="B25" t="s">
        <v>149</v>
      </c>
    </row>
    <row r="26" spans="2:2" x14ac:dyDescent="0.3">
      <c r="B26" t="s">
        <v>150</v>
      </c>
    </row>
    <row r="27" spans="2:2" x14ac:dyDescent="0.3">
      <c r="B27" t="s">
        <v>151</v>
      </c>
    </row>
    <row r="28" spans="2:2" x14ac:dyDescent="0.3">
      <c r="B28" t="s">
        <v>152</v>
      </c>
    </row>
    <row r="29" spans="2:2" x14ac:dyDescent="0.3">
      <c r="B29" t="s">
        <v>153</v>
      </c>
    </row>
    <row r="30" spans="2:2" x14ac:dyDescent="0.3">
      <c r="B30" t="s">
        <v>154</v>
      </c>
    </row>
    <row r="31" spans="2:2" x14ac:dyDescent="0.3">
      <c r="B31" t="s">
        <v>155</v>
      </c>
    </row>
    <row r="32" spans="2:2" x14ac:dyDescent="0.3">
      <c r="B32" t="s">
        <v>156</v>
      </c>
    </row>
    <row r="33" spans="2:2" x14ac:dyDescent="0.3">
      <c r="B33" t="s">
        <v>157</v>
      </c>
    </row>
    <row r="34" spans="2:2" x14ac:dyDescent="0.3">
      <c r="B34" t="s">
        <v>158</v>
      </c>
    </row>
    <row r="35" spans="2:2" x14ac:dyDescent="0.3">
      <c r="B35" t="s">
        <v>159</v>
      </c>
    </row>
    <row r="36" spans="2:2" x14ac:dyDescent="0.3">
      <c r="B36" t="s">
        <v>160</v>
      </c>
    </row>
    <row r="37" spans="2:2" x14ac:dyDescent="0.3">
      <c r="B37" t="s">
        <v>161</v>
      </c>
    </row>
    <row r="38" spans="2:2" x14ac:dyDescent="0.3">
      <c r="B38" t="s">
        <v>162</v>
      </c>
    </row>
    <row r="39" spans="2:2" x14ac:dyDescent="0.3">
      <c r="B39" t="s">
        <v>163</v>
      </c>
    </row>
    <row r="40" spans="2:2" x14ac:dyDescent="0.3">
      <c r="B40" t="s">
        <v>164</v>
      </c>
    </row>
    <row r="41" spans="2:2" x14ac:dyDescent="0.3">
      <c r="B41" t="s">
        <v>165</v>
      </c>
    </row>
    <row r="42" spans="2:2" x14ac:dyDescent="0.3">
      <c r="B42" t="s">
        <v>166</v>
      </c>
    </row>
    <row r="43" spans="2:2" x14ac:dyDescent="0.3">
      <c r="B43" t="s">
        <v>167</v>
      </c>
    </row>
    <row r="44" spans="2:2" x14ac:dyDescent="0.3">
      <c r="B44" t="s">
        <v>168</v>
      </c>
    </row>
    <row r="45" spans="2:2" x14ac:dyDescent="0.3">
      <c r="B45" t="s">
        <v>169</v>
      </c>
    </row>
    <row r="46" spans="2:2" x14ac:dyDescent="0.3">
      <c r="B46" t="s">
        <v>170</v>
      </c>
    </row>
    <row r="47" spans="2:2" x14ac:dyDescent="0.3">
      <c r="B47" t="s">
        <v>171</v>
      </c>
    </row>
    <row r="48" spans="2:2" x14ac:dyDescent="0.3">
      <c r="B48" t="s">
        <v>172</v>
      </c>
    </row>
    <row r="49" spans="2:2" x14ac:dyDescent="0.3">
      <c r="B49" t="s">
        <v>173</v>
      </c>
    </row>
    <row r="50" spans="2:2" x14ac:dyDescent="0.3">
      <c r="B50" t="s">
        <v>174</v>
      </c>
    </row>
    <row r="51" spans="2:2" x14ac:dyDescent="0.3">
      <c r="B51" t="s">
        <v>175</v>
      </c>
    </row>
    <row r="52" spans="2:2" x14ac:dyDescent="0.3">
      <c r="B52" t="s">
        <v>176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8180-FB9C-4390-9632-A3EC46CF5A9A}">
  <dimension ref="A1"/>
  <sheetViews>
    <sheetView workbookViewId="0">
      <selection activeCell="J26" sqref="J26"/>
    </sheetView>
  </sheetViews>
  <sheetFormatPr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8B92-A7F1-497E-8EEB-89E3CCA3ACD8}">
  <dimension ref="A1"/>
  <sheetViews>
    <sheetView workbookViewId="0">
      <selection activeCell="K28" sqref="K28"/>
    </sheetView>
  </sheetViews>
  <sheetFormatPr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61BBB-2406-432F-8682-841C2DE5272B}">
  <dimension ref="A1"/>
  <sheetViews>
    <sheetView workbookViewId="0">
      <selection activeCell="O24" sqref="O24"/>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258E-AAF2-433A-805A-8D80DAA66CA5}">
  <sheetPr>
    <tabColor rgb="FF92D050"/>
  </sheetPr>
  <dimension ref="A2:Z201"/>
  <sheetViews>
    <sheetView showGridLines="0" zoomScale="120" zoomScaleNormal="120" workbookViewId="0">
      <pane xSplit="2" ySplit="9" topLeftCell="C10" activePane="bottomRight" state="frozen"/>
      <selection activeCell="C48" sqref="C48"/>
      <selection pane="topRight" activeCell="C48" sqref="C48"/>
      <selection pane="bottomLeft" activeCell="C48" sqref="C48"/>
      <selection pane="bottomRight" activeCell="E9" sqref="E9"/>
    </sheetView>
  </sheetViews>
  <sheetFormatPr defaultColWidth="9.109375" defaultRowHeight="14.4" x14ac:dyDescent="0.3"/>
  <cols>
    <col min="1" max="1" width="6.5546875" style="12" customWidth="1"/>
    <col min="2" max="2" width="38.6640625" style="9" customWidth="1"/>
    <col min="3" max="3" width="12.44140625" style="12" bestFit="1" customWidth="1"/>
    <col min="4" max="4" width="36.88671875" style="9" customWidth="1"/>
    <col min="5" max="5" width="24.21875" style="9" customWidth="1"/>
    <col min="6" max="6" width="9.109375" style="12"/>
    <col min="7" max="7" width="7.5546875" style="12" customWidth="1"/>
    <col min="8" max="8" width="11.109375" style="9" customWidth="1"/>
    <col min="9" max="9" width="10.77734375" style="9" customWidth="1"/>
    <col min="10" max="10" width="9.109375" style="9"/>
    <col min="11" max="12" width="10" style="9" customWidth="1"/>
    <col min="13" max="13" width="11.21875" style="9" customWidth="1"/>
    <col min="14" max="15" width="10" style="9" customWidth="1"/>
    <col min="16" max="16" width="11.21875" style="9" customWidth="1"/>
    <col min="17" max="17" width="20.77734375" style="9" customWidth="1"/>
    <col min="18" max="18" width="25.109375" style="9" customWidth="1"/>
    <col min="19" max="19" width="30.5546875" style="9" customWidth="1"/>
    <col min="20" max="21" width="12.6640625" style="12" customWidth="1"/>
    <col min="22" max="16384" width="9.109375" style="9"/>
  </cols>
  <sheetData>
    <row r="2" spans="1:26" ht="71.7" customHeight="1" x14ac:dyDescent="0.3">
      <c r="A2" s="297" t="s">
        <v>395</v>
      </c>
      <c r="B2" s="297"/>
      <c r="C2" s="297"/>
      <c r="D2" s="297"/>
      <c r="E2" s="297"/>
      <c r="F2" s="297"/>
      <c r="G2" s="297"/>
      <c r="H2" s="297" t="s">
        <v>395</v>
      </c>
      <c r="I2" s="297"/>
      <c r="J2" s="297"/>
      <c r="K2" s="297"/>
      <c r="L2" s="297"/>
      <c r="M2" s="297"/>
      <c r="N2" s="297"/>
      <c r="O2" s="297"/>
      <c r="P2" s="297"/>
      <c r="Q2" s="297" t="s">
        <v>395</v>
      </c>
      <c r="R2" s="297"/>
      <c r="S2" s="297"/>
      <c r="T2" s="297"/>
      <c r="U2" s="297"/>
      <c r="V2" s="20"/>
      <c r="W2" s="20"/>
      <c r="X2" s="20"/>
      <c r="Y2" s="20"/>
      <c r="Z2" s="20"/>
    </row>
    <row r="4" spans="1:26" x14ac:dyDescent="0.3">
      <c r="A4" s="25" t="s">
        <v>125</v>
      </c>
    </row>
    <row r="5" spans="1:26" s="10" customFormat="1" x14ac:dyDescent="0.3">
      <c r="A5" s="25">
        <f>COUNT(A10:A200)</f>
        <v>0</v>
      </c>
      <c r="C5" s="25"/>
      <c r="F5" s="25"/>
      <c r="G5" s="25"/>
      <c r="H5" s="30">
        <f>SUM(H10:H200)</f>
        <v>0</v>
      </c>
      <c r="K5" s="30">
        <f t="shared" ref="K5:P5" si="0">SUM(K10:K200)</f>
        <v>0</v>
      </c>
      <c r="L5" s="30">
        <f t="shared" si="0"/>
        <v>0</v>
      </c>
      <c r="M5" s="30">
        <f t="shared" si="0"/>
        <v>0</v>
      </c>
      <c r="N5" s="30">
        <f t="shared" si="0"/>
        <v>0</v>
      </c>
      <c r="O5" s="30">
        <f t="shared" si="0"/>
        <v>0</v>
      </c>
      <c r="P5" s="30">
        <f t="shared" si="0"/>
        <v>0</v>
      </c>
      <c r="T5" s="25"/>
      <c r="U5" s="25"/>
    </row>
    <row r="6" spans="1:26" ht="15" thickBot="1" x14ac:dyDescent="0.35"/>
    <row r="7" spans="1:26" s="31" customFormat="1" ht="18" x14ac:dyDescent="0.3">
      <c r="A7" s="309" t="s">
        <v>272</v>
      </c>
      <c r="B7" s="302" t="s">
        <v>271</v>
      </c>
      <c r="C7" s="303"/>
      <c r="D7" s="303"/>
      <c r="E7" s="303"/>
      <c r="F7" s="303"/>
      <c r="G7" s="303"/>
      <c r="H7" s="303"/>
      <c r="I7" s="303"/>
      <c r="J7" s="304"/>
      <c r="K7" s="302" t="s">
        <v>182</v>
      </c>
      <c r="L7" s="303"/>
      <c r="M7" s="303"/>
      <c r="N7" s="303"/>
      <c r="O7" s="303"/>
      <c r="P7" s="304"/>
      <c r="Q7" s="302" t="s">
        <v>115</v>
      </c>
      <c r="R7" s="303"/>
      <c r="S7" s="303"/>
      <c r="T7" s="303"/>
      <c r="U7" s="304"/>
    </row>
    <row r="8" spans="1:26" s="10" customFormat="1" x14ac:dyDescent="0.3">
      <c r="A8" s="310"/>
      <c r="B8" s="305" t="s">
        <v>107</v>
      </c>
      <c r="C8" s="307" t="s">
        <v>121</v>
      </c>
      <c r="D8" s="307" t="s">
        <v>114</v>
      </c>
      <c r="E8" s="307"/>
      <c r="F8" s="307"/>
      <c r="G8" s="307"/>
      <c r="H8" s="320" t="s">
        <v>181</v>
      </c>
      <c r="I8" s="320" t="s">
        <v>112</v>
      </c>
      <c r="J8" s="300" t="s">
        <v>113</v>
      </c>
      <c r="K8" s="318" t="str">
        <f>'Initial Information'!B19</f>
        <v># of Weekday Patrons:</v>
      </c>
      <c r="L8" s="320" t="str">
        <f>'Initial Information'!B20</f>
        <v># of Weekday Visitors:</v>
      </c>
      <c r="M8" s="320" t="str">
        <f>'Initial Information'!B21</f>
        <v># of Weekday Staff (FTEs):</v>
      </c>
      <c r="N8" s="320" t="str">
        <f>'Initial Information'!B22</f>
        <v># of Weekend Patrons:</v>
      </c>
      <c r="O8" s="320" t="str">
        <f>'Initial Information'!B23</f>
        <v># of Weekend Visitors:</v>
      </c>
      <c r="P8" s="300" t="str">
        <f>'Initial Information'!B24</f>
        <v># of Weekend Staff (FTEs):</v>
      </c>
      <c r="Q8" s="312" t="s">
        <v>116</v>
      </c>
      <c r="R8" s="314" t="s">
        <v>117</v>
      </c>
      <c r="S8" s="314" t="s">
        <v>118</v>
      </c>
      <c r="T8" s="314" t="s">
        <v>119</v>
      </c>
      <c r="U8" s="316" t="s">
        <v>120</v>
      </c>
    </row>
    <row r="9" spans="1:26" s="10" customFormat="1" ht="28.95" customHeight="1" thickBot="1" x14ac:dyDescent="0.35">
      <c r="A9" s="311"/>
      <c r="B9" s="306"/>
      <c r="C9" s="308"/>
      <c r="D9" s="46" t="s">
        <v>108</v>
      </c>
      <c r="E9" s="46" t="s">
        <v>109</v>
      </c>
      <c r="F9" s="46" t="s">
        <v>110</v>
      </c>
      <c r="G9" s="46" t="s">
        <v>111</v>
      </c>
      <c r="H9" s="321"/>
      <c r="I9" s="321"/>
      <c r="J9" s="301"/>
      <c r="K9" s="319"/>
      <c r="L9" s="321"/>
      <c r="M9" s="321"/>
      <c r="N9" s="321"/>
      <c r="O9" s="321"/>
      <c r="P9" s="301"/>
      <c r="Q9" s="313"/>
      <c r="R9" s="315"/>
      <c r="S9" s="315"/>
      <c r="T9" s="315"/>
      <c r="U9" s="317"/>
    </row>
    <row r="10" spans="1:26" x14ac:dyDescent="0.3">
      <c r="A10" s="286"/>
      <c r="B10" s="287"/>
      <c r="C10" s="286"/>
      <c r="D10" s="287"/>
      <c r="E10" s="287"/>
      <c r="F10" s="286"/>
      <c r="G10" s="286"/>
      <c r="H10" s="286"/>
      <c r="I10" s="286"/>
      <c r="J10" s="286"/>
      <c r="K10" s="63"/>
      <c r="L10" s="63"/>
      <c r="M10" s="63"/>
      <c r="N10" s="63"/>
      <c r="O10" s="63"/>
      <c r="P10" s="63"/>
      <c r="Q10" s="287"/>
      <c r="R10" s="287"/>
      <c r="S10" s="288"/>
      <c r="T10" s="286"/>
      <c r="U10" s="286"/>
    </row>
    <row r="11" spans="1:26" x14ac:dyDescent="0.3">
      <c r="A11" s="165"/>
      <c r="B11" s="289"/>
      <c r="C11" s="286"/>
      <c r="D11" s="289"/>
      <c r="E11" s="289"/>
      <c r="F11" s="165"/>
      <c r="G11" s="165"/>
      <c r="H11" s="286"/>
      <c r="I11" s="165"/>
      <c r="J11" s="165"/>
      <c r="K11" s="63"/>
      <c r="L11" s="63"/>
      <c r="M11" s="63"/>
      <c r="N11" s="63"/>
      <c r="O11" s="63"/>
      <c r="P11" s="63"/>
      <c r="Q11" s="289"/>
      <c r="R11" s="289"/>
      <c r="S11" s="290"/>
      <c r="T11" s="165"/>
      <c r="U11" s="165"/>
    </row>
    <row r="12" spans="1:26" x14ac:dyDescent="0.3">
      <c r="A12" s="165"/>
      <c r="B12" s="289"/>
      <c r="C12" s="286"/>
      <c r="D12" s="289"/>
      <c r="E12" s="289"/>
      <c r="F12" s="165"/>
      <c r="G12" s="165"/>
      <c r="H12" s="286"/>
      <c r="I12" s="165"/>
      <c r="J12" s="165"/>
      <c r="K12" s="63"/>
      <c r="L12" s="63"/>
      <c r="M12" s="63"/>
      <c r="N12" s="63"/>
      <c r="O12" s="63"/>
      <c r="P12" s="63"/>
      <c r="Q12" s="289"/>
      <c r="R12" s="289"/>
      <c r="S12" s="290"/>
      <c r="T12" s="165"/>
      <c r="U12" s="165"/>
    </row>
    <row r="13" spans="1:26" x14ac:dyDescent="0.3">
      <c r="A13" s="165"/>
      <c r="B13" s="289"/>
      <c r="C13" s="286"/>
      <c r="D13" s="289"/>
      <c r="E13" s="289"/>
      <c r="F13" s="165"/>
      <c r="G13" s="165"/>
      <c r="H13" s="286"/>
      <c r="I13" s="165"/>
      <c r="J13" s="165"/>
      <c r="K13" s="63"/>
      <c r="L13" s="63"/>
      <c r="M13" s="63"/>
      <c r="N13" s="63"/>
      <c r="O13" s="63"/>
      <c r="P13" s="63"/>
      <c r="Q13" s="289"/>
      <c r="R13" s="289"/>
      <c r="S13" s="290"/>
      <c r="T13" s="165"/>
      <c r="U13" s="165"/>
    </row>
    <row r="14" spans="1:26" x14ac:dyDescent="0.3">
      <c r="A14" s="165"/>
      <c r="B14" s="289"/>
      <c r="C14" s="286"/>
      <c r="D14" s="289"/>
      <c r="E14" s="289"/>
      <c r="F14" s="165"/>
      <c r="G14" s="165"/>
      <c r="H14" s="286"/>
      <c r="I14" s="165"/>
      <c r="J14" s="165"/>
      <c r="K14" s="63"/>
      <c r="L14" s="63"/>
      <c r="M14" s="63"/>
      <c r="N14" s="63"/>
      <c r="O14" s="63"/>
      <c r="P14" s="63"/>
      <c r="Q14" s="289"/>
      <c r="R14" s="289"/>
      <c r="S14" s="290"/>
      <c r="T14" s="165"/>
      <c r="U14" s="165"/>
    </row>
    <row r="15" spans="1:26" x14ac:dyDescent="0.3">
      <c r="A15" s="165"/>
      <c r="B15" s="289"/>
      <c r="C15" s="286"/>
      <c r="D15" s="289"/>
      <c r="E15" s="289"/>
      <c r="F15" s="165"/>
      <c r="G15" s="165"/>
      <c r="H15" s="286"/>
      <c r="I15" s="165"/>
      <c r="J15" s="165"/>
      <c r="K15" s="63"/>
      <c r="L15" s="63"/>
      <c r="M15" s="63"/>
      <c r="N15" s="63"/>
      <c r="O15" s="63"/>
      <c r="P15" s="63"/>
      <c r="Q15" s="289"/>
      <c r="R15" s="289"/>
      <c r="S15" s="290"/>
      <c r="T15" s="165"/>
      <c r="U15" s="165"/>
    </row>
    <row r="16" spans="1:26" x14ac:dyDescent="0.3">
      <c r="A16" s="165"/>
      <c r="B16" s="289"/>
      <c r="C16" s="286"/>
      <c r="D16" s="289"/>
      <c r="E16" s="289"/>
      <c r="F16" s="165"/>
      <c r="G16" s="165"/>
      <c r="H16" s="286"/>
      <c r="I16" s="165"/>
      <c r="J16" s="165"/>
      <c r="K16" s="63"/>
      <c r="L16" s="63"/>
      <c r="M16" s="63"/>
      <c r="N16" s="63"/>
      <c r="O16" s="63"/>
      <c r="P16" s="63"/>
      <c r="Q16" s="289"/>
      <c r="R16" s="289"/>
      <c r="S16" s="290"/>
      <c r="T16" s="165"/>
      <c r="U16" s="165"/>
    </row>
    <row r="17" spans="1:21" x14ac:dyDescent="0.3">
      <c r="A17" s="165"/>
      <c r="B17" s="289"/>
      <c r="C17" s="286"/>
      <c r="D17" s="289"/>
      <c r="E17" s="289"/>
      <c r="F17" s="165"/>
      <c r="G17" s="165"/>
      <c r="H17" s="286"/>
      <c r="I17" s="165"/>
      <c r="J17" s="165"/>
      <c r="K17" s="63"/>
      <c r="L17" s="63"/>
      <c r="M17" s="63"/>
      <c r="N17" s="63"/>
      <c r="O17" s="63"/>
      <c r="P17" s="63"/>
      <c r="Q17" s="289"/>
      <c r="R17" s="289"/>
      <c r="S17" s="290"/>
      <c r="T17" s="165"/>
      <c r="U17" s="165"/>
    </row>
    <row r="18" spans="1:21" x14ac:dyDescent="0.3">
      <c r="A18" s="165"/>
      <c r="B18" s="289"/>
      <c r="C18" s="286"/>
      <c r="D18" s="289"/>
      <c r="E18" s="289"/>
      <c r="F18" s="165"/>
      <c r="G18" s="165"/>
      <c r="H18" s="286"/>
      <c r="I18" s="165"/>
      <c r="J18" s="165"/>
      <c r="K18" s="63"/>
      <c r="L18" s="63"/>
      <c r="M18" s="63"/>
      <c r="N18" s="63"/>
      <c r="O18" s="63"/>
      <c r="P18" s="63"/>
      <c r="Q18" s="289"/>
      <c r="R18" s="289"/>
      <c r="S18" s="290"/>
      <c r="T18" s="165"/>
      <c r="U18" s="165"/>
    </row>
    <row r="19" spans="1:21" x14ac:dyDescent="0.3">
      <c r="A19" s="165"/>
      <c r="B19" s="289"/>
      <c r="C19" s="286"/>
      <c r="D19" s="289"/>
      <c r="E19" s="289"/>
      <c r="F19" s="165"/>
      <c r="G19" s="165"/>
      <c r="H19" s="286"/>
      <c r="I19" s="165"/>
      <c r="J19" s="165"/>
      <c r="K19" s="63"/>
      <c r="L19" s="63"/>
      <c r="M19" s="63"/>
      <c r="N19" s="63"/>
      <c r="O19" s="63"/>
      <c r="P19" s="63"/>
      <c r="Q19" s="289"/>
      <c r="R19" s="289"/>
      <c r="S19" s="290"/>
      <c r="T19" s="165"/>
      <c r="U19" s="165"/>
    </row>
    <row r="20" spans="1:21" x14ac:dyDescent="0.3">
      <c r="A20" s="165"/>
      <c r="B20" s="289"/>
      <c r="C20" s="286"/>
      <c r="D20" s="289"/>
      <c r="E20" s="289"/>
      <c r="F20" s="165"/>
      <c r="G20" s="165"/>
      <c r="H20" s="286"/>
      <c r="I20" s="165"/>
      <c r="J20" s="165"/>
      <c r="K20" s="63"/>
      <c r="L20" s="63"/>
      <c r="M20" s="63"/>
      <c r="N20" s="63"/>
      <c r="O20" s="63"/>
      <c r="P20" s="63"/>
      <c r="Q20" s="289"/>
      <c r="R20" s="289"/>
      <c r="S20" s="290"/>
      <c r="T20" s="165"/>
      <c r="U20" s="165"/>
    </row>
    <row r="21" spans="1:21" x14ac:dyDescent="0.3">
      <c r="A21" s="165"/>
      <c r="B21" s="289"/>
      <c r="C21" s="286"/>
      <c r="D21" s="289"/>
      <c r="E21" s="289"/>
      <c r="F21" s="165"/>
      <c r="G21" s="165"/>
      <c r="H21" s="286"/>
      <c r="I21" s="165"/>
      <c r="J21" s="165"/>
      <c r="K21" s="63"/>
      <c r="L21" s="63"/>
      <c r="M21" s="63"/>
      <c r="N21" s="63"/>
      <c r="O21" s="63"/>
      <c r="P21" s="63"/>
      <c r="Q21" s="289"/>
      <c r="R21" s="289"/>
      <c r="S21" s="290"/>
      <c r="T21" s="165"/>
      <c r="U21" s="165"/>
    </row>
    <row r="22" spans="1:21" x14ac:dyDescent="0.3">
      <c r="A22" s="165"/>
      <c r="B22" s="289"/>
      <c r="C22" s="286"/>
      <c r="D22" s="289"/>
      <c r="E22" s="289"/>
      <c r="F22" s="165"/>
      <c r="G22" s="165"/>
      <c r="H22" s="286"/>
      <c r="I22" s="165"/>
      <c r="J22" s="165"/>
      <c r="K22" s="63"/>
      <c r="L22" s="63"/>
      <c r="M22" s="63"/>
      <c r="N22" s="63"/>
      <c r="O22" s="63"/>
      <c r="P22" s="63"/>
      <c r="Q22" s="289"/>
      <c r="R22" s="289"/>
      <c r="S22" s="290"/>
      <c r="T22" s="165"/>
      <c r="U22" s="165"/>
    </row>
    <row r="23" spans="1:21" x14ac:dyDescent="0.3">
      <c r="A23" s="165"/>
      <c r="B23" s="289"/>
      <c r="C23" s="286"/>
      <c r="D23" s="289"/>
      <c r="E23" s="289"/>
      <c r="F23" s="165"/>
      <c r="G23" s="165"/>
      <c r="H23" s="286"/>
      <c r="I23" s="165"/>
      <c r="J23" s="165"/>
      <c r="K23" s="63"/>
      <c r="L23" s="63"/>
      <c r="M23" s="63"/>
      <c r="N23" s="63"/>
      <c r="O23" s="63"/>
      <c r="P23" s="63"/>
      <c r="Q23" s="289"/>
      <c r="R23" s="289"/>
      <c r="S23" s="290"/>
      <c r="T23" s="165"/>
      <c r="U23" s="165"/>
    </row>
    <row r="24" spans="1:21" x14ac:dyDescent="0.3">
      <c r="A24" s="165"/>
      <c r="B24" s="289"/>
      <c r="C24" s="286"/>
      <c r="D24" s="289"/>
      <c r="E24" s="289"/>
      <c r="F24" s="165"/>
      <c r="G24" s="165"/>
      <c r="H24" s="286"/>
      <c r="I24" s="165"/>
      <c r="J24" s="165"/>
      <c r="K24" s="63"/>
      <c r="L24" s="63"/>
      <c r="M24" s="63"/>
      <c r="N24" s="63"/>
      <c r="O24" s="63"/>
      <c r="P24" s="63"/>
      <c r="Q24" s="289"/>
      <c r="R24" s="289"/>
      <c r="S24" s="290"/>
      <c r="T24" s="165"/>
      <c r="U24" s="165"/>
    </row>
    <row r="25" spans="1:21" x14ac:dyDescent="0.3">
      <c r="A25" s="165"/>
      <c r="B25" s="289"/>
      <c r="C25" s="286"/>
      <c r="D25" s="289"/>
      <c r="E25" s="289"/>
      <c r="F25" s="165"/>
      <c r="G25" s="165"/>
      <c r="H25" s="286"/>
      <c r="I25" s="165"/>
      <c r="J25" s="165"/>
      <c r="K25" s="63"/>
      <c r="L25" s="63"/>
      <c r="M25" s="63"/>
      <c r="N25" s="63"/>
      <c r="O25" s="63"/>
      <c r="P25" s="63"/>
      <c r="Q25" s="289"/>
      <c r="R25" s="289"/>
      <c r="S25" s="290"/>
      <c r="T25" s="165"/>
      <c r="U25" s="165"/>
    </row>
    <row r="26" spans="1:21" x14ac:dyDescent="0.3">
      <c r="A26" s="165"/>
      <c r="B26" s="289"/>
      <c r="C26" s="286"/>
      <c r="D26" s="289"/>
      <c r="E26" s="289"/>
      <c r="F26" s="165"/>
      <c r="G26" s="165"/>
      <c r="H26" s="286"/>
      <c r="I26" s="165"/>
      <c r="J26" s="165"/>
      <c r="K26" s="63"/>
      <c r="L26" s="63"/>
      <c r="M26" s="63"/>
      <c r="N26" s="63"/>
      <c r="O26" s="63"/>
      <c r="P26" s="63"/>
      <c r="Q26" s="289"/>
      <c r="R26" s="289"/>
      <c r="S26" s="290"/>
      <c r="T26" s="165"/>
      <c r="U26" s="165"/>
    </row>
    <row r="27" spans="1:21" x14ac:dyDescent="0.3">
      <c r="A27" s="165"/>
      <c r="B27" s="289"/>
      <c r="C27" s="286"/>
      <c r="D27" s="289"/>
      <c r="E27" s="289"/>
      <c r="F27" s="165"/>
      <c r="G27" s="165"/>
      <c r="H27" s="286"/>
      <c r="I27" s="165"/>
      <c r="J27" s="165"/>
      <c r="K27" s="63"/>
      <c r="L27" s="63"/>
      <c r="M27" s="63"/>
      <c r="N27" s="63"/>
      <c r="O27" s="63"/>
      <c r="P27" s="63"/>
      <c r="Q27" s="289"/>
      <c r="R27" s="289"/>
      <c r="S27" s="290"/>
      <c r="T27" s="165"/>
      <c r="U27" s="165"/>
    </row>
    <row r="28" spans="1:21" x14ac:dyDescent="0.3">
      <c r="A28" s="165"/>
      <c r="B28" s="289"/>
      <c r="C28" s="286"/>
      <c r="D28" s="289"/>
      <c r="E28" s="289"/>
      <c r="F28" s="165"/>
      <c r="G28" s="165"/>
      <c r="H28" s="286"/>
      <c r="I28" s="165"/>
      <c r="J28" s="165"/>
      <c r="K28" s="63"/>
      <c r="L28" s="63"/>
      <c r="M28" s="63"/>
      <c r="N28" s="63"/>
      <c r="O28" s="63"/>
      <c r="P28" s="63"/>
      <c r="Q28" s="289"/>
      <c r="R28" s="289"/>
      <c r="S28" s="290"/>
      <c r="T28" s="165"/>
      <c r="U28" s="165"/>
    </row>
    <row r="29" spans="1:21" x14ac:dyDescent="0.3">
      <c r="A29" s="165"/>
      <c r="B29" s="289"/>
      <c r="C29" s="286"/>
      <c r="D29" s="289"/>
      <c r="E29" s="289"/>
      <c r="F29" s="165"/>
      <c r="G29" s="165"/>
      <c r="H29" s="286"/>
      <c r="I29" s="165"/>
      <c r="J29" s="165"/>
      <c r="K29" s="63"/>
      <c r="L29" s="63"/>
      <c r="M29" s="63"/>
      <c r="N29" s="63"/>
      <c r="O29" s="63"/>
      <c r="P29" s="63"/>
      <c r="Q29" s="289"/>
      <c r="R29" s="289"/>
      <c r="S29" s="290"/>
      <c r="T29" s="165"/>
      <c r="U29" s="165"/>
    </row>
    <row r="30" spans="1:21" x14ac:dyDescent="0.3">
      <c r="A30" s="165"/>
      <c r="B30" s="289"/>
      <c r="C30" s="286"/>
      <c r="D30" s="289"/>
      <c r="E30" s="289"/>
      <c r="F30" s="165"/>
      <c r="G30" s="165"/>
      <c r="H30" s="286"/>
      <c r="I30" s="165"/>
      <c r="J30" s="165"/>
      <c r="K30" s="63"/>
      <c r="L30" s="63"/>
      <c r="M30" s="63"/>
      <c r="N30" s="63"/>
      <c r="O30" s="63"/>
      <c r="P30" s="63"/>
      <c r="Q30" s="289"/>
      <c r="R30" s="289"/>
      <c r="S30" s="290"/>
      <c r="T30" s="165"/>
      <c r="U30" s="165"/>
    </row>
    <row r="31" spans="1:21" x14ac:dyDescent="0.3">
      <c r="A31" s="165"/>
      <c r="B31" s="289"/>
      <c r="C31" s="286"/>
      <c r="D31" s="289"/>
      <c r="E31" s="289"/>
      <c r="F31" s="165"/>
      <c r="G31" s="165"/>
      <c r="H31" s="286"/>
      <c r="I31" s="165"/>
      <c r="J31" s="165"/>
      <c r="K31" s="63"/>
      <c r="L31" s="63"/>
      <c r="M31" s="63"/>
      <c r="N31" s="63"/>
      <c r="O31" s="63"/>
      <c r="P31" s="63"/>
      <c r="Q31" s="289"/>
      <c r="R31" s="289"/>
      <c r="S31" s="290"/>
      <c r="T31" s="165"/>
      <c r="U31" s="165"/>
    </row>
    <row r="32" spans="1:21" x14ac:dyDescent="0.3">
      <c r="A32" s="165"/>
      <c r="B32" s="289"/>
      <c r="C32" s="286"/>
      <c r="D32" s="289"/>
      <c r="E32" s="289"/>
      <c r="F32" s="165"/>
      <c r="G32" s="165"/>
      <c r="H32" s="286"/>
      <c r="I32" s="165"/>
      <c r="J32" s="165"/>
      <c r="K32" s="63"/>
      <c r="L32" s="63"/>
      <c r="M32" s="63"/>
      <c r="N32" s="63"/>
      <c r="O32" s="63"/>
      <c r="P32" s="63"/>
      <c r="Q32" s="289"/>
      <c r="R32" s="289"/>
      <c r="S32" s="290"/>
      <c r="T32" s="165"/>
      <c r="U32" s="165"/>
    </row>
    <row r="33" spans="1:21" x14ac:dyDescent="0.3">
      <c r="A33" s="165"/>
      <c r="B33" s="289"/>
      <c r="C33" s="286"/>
      <c r="D33" s="289"/>
      <c r="E33" s="289"/>
      <c r="F33" s="165"/>
      <c r="G33" s="165"/>
      <c r="H33" s="286"/>
      <c r="I33" s="165"/>
      <c r="J33" s="165"/>
      <c r="K33" s="63"/>
      <c r="L33" s="63"/>
      <c r="M33" s="63"/>
      <c r="N33" s="63"/>
      <c r="O33" s="63"/>
      <c r="P33" s="63"/>
      <c r="Q33" s="289"/>
      <c r="R33" s="289"/>
      <c r="S33" s="290"/>
      <c r="T33" s="165"/>
      <c r="U33" s="165"/>
    </row>
    <row r="34" spans="1:21" x14ac:dyDescent="0.3">
      <c r="A34" s="165"/>
      <c r="B34" s="289"/>
      <c r="C34" s="286"/>
      <c r="D34" s="289"/>
      <c r="E34" s="289"/>
      <c r="F34" s="165"/>
      <c r="G34" s="165"/>
      <c r="H34" s="286"/>
      <c r="I34" s="165"/>
      <c r="J34" s="165"/>
      <c r="K34" s="63"/>
      <c r="L34" s="63"/>
      <c r="M34" s="63"/>
      <c r="N34" s="63"/>
      <c r="O34" s="63"/>
      <c r="P34" s="63"/>
      <c r="Q34" s="289"/>
      <c r="R34" s="289"/>
      <c r="S34" s="290"/>
      <c r="T34" s="165"/>
      <c r="U34" s="165"/>
    </row>
    <row r="35" spans="1:21" x14ac:dyDescent="0.3">
      <c r="A35" s="165"/>
      <c r="B35" s="289"/>
      <c r="C35" s="286"/>
      <c r="D35" s="289"/>
      <c r="E35" s="289"/>
      <c r="F35" s="165"/>
      <c r="G35" s="165"/>
      <c r="H35" s="286"/>
      <c r="I35" s="165"/>
      <c r="J35" s="165"/>
      <c r="K35" s="63"/>
      <c r="L35" s="63"/>
      <c r="M35" s="63"/>
      <c r="N35" s="63"/>
      <c r="O35" s="63"/>
      <c r="P35" s="63"/>
      <c r="Q35" s="289"/>
      <c r="R35" s="289"/>
      <c r="S35" s="290"/>
      <c r="T35" s="165"/>
      <c r="U35" s="165"/>
    </row>
    <row r="36" spans="1:21" x14ac:dyDescent="0.3">
      <c r="A36" s="165"/>
      <c r="B36" s="289"/>
      <c r="C36" s="286"/>
      <c r="D36" s="289"/>
      <c r="E36" s="289"/>
      <c r="F36" s="165"/>
      <c r="G36" s="165"/>
      <c r="H36" s="286"/>
      <c r="I36" s="165"/>
      <c r="J36" s="165"/>
      <c r="K36" s="63"/>
      <c r="L36" s="63"/>
      <c r="M36" s="63"/>
      <c r="N36" s="63"/>
      <c r="O36" s="63"/>
      <c r="P36" s="63"/>
      <c r="Q36" s="289"/>
      <c r="R36" s="289"/>
      <c r="S36" s="290"/>
      <c r="T36" s="165"/>
      <c r="U36" s="165"/>
    </row>
    <row r="37" spans="1:21" x14ac:dyDescent="0.3">
      <c r="A37" s="165"/>
      <c r="B37" s="289"/>
      <c r="C37" s="286"/>
      <c r="D37" s="289"/>
      <c r="E37" s="289"/>
      <c r="F37" s="165"/>
      <c r="G37" s="165"/>
      <c r="H37" s="286"/>
      <c r="I37" s="165"/>
      <c r="J37" s="165"/>
      <c r="K37" s="63"/>
      <c r="L37" s="63"/>
      <c r="M37" s="63"/>
      <c r="N37" s="63"/>
      <c r="O37" s="63"/>
      <c r="P37" s="63"/>
      <c r="Q37" s="289"/>
      <c r="R37" s="289"/>
      <c r="S37" s="290"/>
      <c r="T37" s="165"/>
      <c r="U37" s="165"/>
    </row>
    <row r="38" spans="1:21" x14ac:dyDescent="0.3">
      <c r="A38" s="165"/>
      <c r="B38" s="289"/>
      <c r="C38" s="286"/>
      <c r="D38" s="289"/>
      <c r="E38" s="289"/>
      <c r="F38" s="165"/>
      <c r="G38" s="165"/>
      <c r="H38" s="286"/>
      <c r="I38" s="165"/>
      <c r="J38" s="165"/>
      <c r="K38" s="63"/>
      <c r="L38" s="63"/>
      <c r="M38" s="63"/>
      <c r="N38" s="63"/>
      <c r="O38" s="63"/>
      <c r="P38" s="63"/>
      <c r="Q38" s="289"/>
      <c r="R38" s="289"/>
      <c r="S38" s="290"/>
      <c r="T38" s="165"/>
      <c r="U38" s="165"/>
    </row>
    <row r="39" spans="1:21" x14ac:dyDescent="0.3">
      <c r="A39" s="165"/>
      <c r="B39" s="289"/>
      <c r="C39" s="286"/>
      <c r="D39" s="289"/>
      <c r="E39" s="289"/>
      <c r="F39" s="165"/>
      <c r="G39" s="165"/>
      <c r="H39" s="286"/>
      <c r="I39" s="165"/>
      <c r="J39" s="165"/>
      <c r="K39" s="63"/>
      <c r="L39" s="63"/>
      <c r="M39" s="63"/>
      <c r="N39" s="63"/>
      <c r="O39" s="63"/>
      <c r="P39" s="63"/>
      <c r="Q39" s="289"/>
      <c r="R39" s="289"/>
      <c r="S39" s="290"/>
      <c r="T39" s="165"/>
      <c r="U39" s="165"/>
    </row>
    <row r="40" spans="1:21" x14ac:dyDescent="0.3">
      <c r="A40" s="165"/>
      <c r="B40" s="289"/>
      <c r="C40" s="286"/>
      <c r="D40" s="289"/>
      <c r="E40" s="289"/>
      <c r="F40" s="165"/>
      <c r="G40" s="165"/>
      <c r="H40" s="286"/>
      <c r="I40" s="165"/>
      <c r="J40" s="165"/>
      <c r="K40" s="63"/>
      <c r="L40" s="63"/>
      <c r="M40" s="63"/>
      <c r="N40" s="63"/>
      <c r="O40" s="63"/>
      <c r="P40" s="63"/>
      <c r="Q40" s="289"/>
      <c r="R40" s="289"/>
      <c r="S40" s="290"/>
      <c r="T40" s="165"/>
      <c r="U40" s="165"/>
    </row>
    <row r="41" spans="1:21" x14ac:dyDescent="0.3">
      <c r="A41" s="165"/>
      <c r="B41" s="289"/>
      <c r="C41" s="286"/>
      <c r="D41" s="289"/>
      <c r="E41" s="289"/>
      <c r="F41" s="165"/>
      <c r="G41" s="165"/>
      <c r="H41" s="286"/>
      <c r="I41" s="165"/>
      <c r="J41" s="165"/>
      <c r="K41" s="63"/>
      <c r="L41" s="63"/>
      <c r="M41" s="63"/>
      <c r="N41" s="63"/>
      <c r="O41" s="63"/>
      <c r="P41" s="63"/>
      <c r="Q41" s="289"/>
      <c r="R41" s="289"/>
      <c r="S41" s="290"/>
      <c r="T41" s="165"/>
      <c r="U41" s="165"/>
    </row>
    <row r="42" spans="1:21" x14ac:dyDescent="0.3">
      <c r="A42" s="165"/>
      <c r="B42" s="289"/>
      <c r="C42" s="286"/>
      <c r="D42" s="289"/>
      <c r="E42" s="289"/>
      <c r="F42" s="165"/>
      <c r="G42" s="165"/>
      <c r="H42" s="286"/>
      <c r="I42" s="165"/>
      <c r="J42" s="165"/>
      <c r="K42" s="63"/>
      <c r="L42" s="63"/>
      <c r="M42" s="63"/>
      <c r="N42" s="63"/>
      <c r="O42" s="63"/>
      <c r="P42" s="63"/>
      <c r="Q42" s="289"/>
      <c r="R42" s="289"/>
      <c r="S42" s="290"/>
      <c r="T42" s="165"/>
      <c r="U42" s="165"/>
    </row>
    <row r="43" spans="1:21" x14ac:dyDescent="0.3">
      <c r="A43" s="165"/>
      <c r="B43" s="289"/>
      <c r="C43" s="286"/>
      <c r="D43" s="289"/>
      <c r="E43" s="289"/>
      <c r="F43" s="165"/>
      <c r="G43" s="165"/>
      <c r="H43" s="286"/>
      <c r="I43" s="165"/>
      <c r="J43" s="165"/>
      <c r="K43" s="63"/>
      <c r="L43" s="63"/>
      <c r="M43" s="63"/>
      <c r="N43" s="63"/>
      <c r="O43" s="63"/>
      <c r="P43" s="63"/>
      <c r="Q43" s="289"/>
      <c r="R43" s="289"/>
      <c r="S43" s="290"/>
      <c r="T43" s="165"/>
      <c r="U43" s="165"/>
    </row>
    <row r="44" spans="1:21" x14ac:dyDescent="0.3">
      <c r="A44" s="165"/>
      <c r="B44" s="289"/>
      <c r="C44" s="286"/>
      <c r="D44" s="289"/>
      <c r="E44" s="289"/>
      <c r="F44" s="165"/>
      <c r="G44" s="165"/>
      <c r="H44" s="286"/>
      <c r="I44" s="165"/>
      <c r="J44" s="165"/>
      <c r="K44" s="63"/>
      <c r="L44" s="63"/>
      <c r="M44" s="63"/>
      <c r="N44" s="63"/>
      <c r="O44" s="63"/>
      <c r="P44" s="63"/>
      <c r="Q44" s="289"/>
      <c r="R44" s="289"/>
      <c r="S44" s="290"/>
      <c r="T44" s="165"/>
      <c r="U44" s="165"/>
    </row>
    <row r="45" spans="1:21" x14ac:dyDescent="0.3">
      <c r="A45" s="165"/>
      <c r="B45" s="289"/>
      <c r="C45" s="286"/>
      <c r="D45" s="289"/>
      <c r="E45" s="289"/>
      <c r="F45" s="165"/>
      <c r="G45" s="165"/>
      <c r="H45" s="286"/>
      <c r="I45" s="165"/>
      <c r="J45" s="165"/>
      <c r="K45" s="63"/>
      <c r="L45" s="63"/>
      <c r="M45" s="63"/>
      <c r="N45" s="63"/>
      <c r="O45" s="63"/>
      <c r="P45" s="63"/>
      <c r="Q45" s="289"/>
      <c r="R45" s="289"/>
      <c r="S45" s="290"/>
      <c r="T45" s="165"/>
      <c r="U45" s="165"/>
    </row>
    <row r="46" spans="1:21" x14ac:dyDescent="0.3">
      <c r="A46" s="165"/>
      <c r="B46" s="289"/>
      <c r="C46" s="286"/>
      <c r="D46" s="289"/>
      <c r="E46" s="289"/>
      <c r="F46" s="165"/>
      <c r="G46" s="165"/>
      <c r="H46" s="286"/>
      <c r="I46" s="165"/>
      <c r="J46" s="165"/>
      <c r="K46" s="63"/>
      <c r="L46" s="63"/>
      <c r="M46" s="63"/>
      <c r="N46" s="63"/>
      <c r="O46" s="63"/>
      <c r="P46" s="63"/>
      <c r="Q46" s="289"/>
      <c r="R46" s="289"/>
      <c r="S46" s="290"/>
      <c r="T46" s="165"/>
      <c r="U46" s="165"/>
    </row>
    <row r="47" spans="1:21" x14ac:dyDescent="0.3">
      <c r="A47" s="165"/>
      <c r="B47" s="289"/>
      <c r="C47" s="286"/>
      <c r="D47" s="289"/>
      <c r="E47" s="289"/>
      <c r="F47" s="165"/>
      <c r="G47" s="165"/>
      <c r="H47" s="286"/>
      <c r="I47" s="165"/>
      <c r="J47" s="165"/>
      <c r="K47" s="63"/>
      <c r="L47" s="63"/>
      <c r="M47" s="63"/>
      <c r="N47" s="63"/>
      <c r="O47" s="63"/>
      <c r="P47" s="63"/>
      <c r="Q47" s="289"/>
      <c r="R47" s="289"/>
      <c r="S47" s="290"/>
      <c r="T47" s="165"/>
      <c r="U47" s="165"/>
    </row>
    <row r="48" spans="1:21" x14ac:dyDescent="0.3">
      <c r="A48" s="165"/>
      <c r="B48" s="289"/>
      <c r="C48" s="286"/>
      <c r="D48" s="289"/>
      <c r="E48" s="289"/>
      <c r="F48" s="165"/>
      <c r="G48" s="165"/>
      <c r="H48" s="286"/>
      <c r="I48" s="165"/>
      <c r="J48" s="165"/>
      <c r="K48" s="63"/>
      <c r="L48" s="63"/>
      <c r="M48" s="63"/>
      <c r="N48" s="63"/>
      <c r="O48" s="63"/>
      <c r="P48" s="63"/>
      <c r="Q48" s="289"/>
      <c r="R48" s="289"/>
      <c r="S48" s="290"/>
      <c r="T48" s="165"/>
      <c r="U48" s="165"/>
    </row>
    <row r="49" spans="1:21" x14ac:dyDescent="0.3">
      <c r="A49" s="165"/>
      <c r="B49" s="289"/>
      <c r="C49" s="286"/>
      <c r="D49" s="289"/>
      <c r="E49" s="289"/>
      <c r="F49" s="165"/>
      <c r="G49" s="165"/>
      <c r="H49" s="286"/>
      <c r="I49" s="165"/>
      <c r="J49" s="165"/>
      <c r="K49" s="63"/>
      <c r="L49" s="63"/>
      <c r="M49" s="63"/>
      <c r="N49" s="63"/>
      <c r="O49" s="63"/>
      <c r="P49" s="63"/>
      <c r="Q49" s="289"/>
      <c r="R49" s="289"/>
      <c r="S49" s="290"/>
      <c r="T49" s="165"/>
      <c r="U49" s="165"/>
    </row>
    <row r="50" spans="1:21" x14ac:dyDescent="0.3">
      <c r="A50" s="165"/>
      <c r="B50" s="289"/>
      <c r="C50" s="286"/>
      <c r="D50" s="289"/>
      <c r="E50" s="289"/>
      <c r="F50" s="165"/>
      <c r="G50" s="165"/>
      <c r="H50" s="286"/>
      <c r="I50" s="165"/>
      <c r="J50" s="165"/>
      <c r="K50" s="63"/>
      <c r="L50" s="63"/>
      <c r="M50" s="63"/>
      <c r="N50" s="63"/>
      <c r="O50" s="63"/>
      <c r="P50" s="63"/>
      <c r="Q50" s="289"/>
      <c r="R50" s="289"/>
      <c r="S50" s="290"/>
      <c r="T50" s="165"/>
      <c r="U50" s="165"/>
    </row>
    <row r="51" spans="1:21" x14ac:dyDescent="0.3">
      <c r="A51" s="165"/>
      <c r="B51" s="289"/>
      <c r="C51" s="286"/>
      <c r="D51" s="289"/>
      <c r="E51" s="289"/>
      <c r="F51" s="165"/>
      <c r="G51" s="165"/>
      <c r="H51" s="286"/>
      <c r="I51" s="165"/>
      <c r="J51" s="165"/>
      <c r="K51" s="63"/>
      <c r="L51" s="63"/>
      <c r="M51" s="63"/>
      <c r="N51" s="63"/>
      <c r="O51" s="63"/>
      <c r="P51" s="63"/>
      <c r="Q51" s="289"/>
      <c r="R51" s="289"/>
      <c r="S51" s="290"/>
      <c r="T51" s="165"/>
      <c r="U51" s="165"/>
    </row>
    <row r="52" spans="1:21" x14ac:dyDescent="0.3">
      <c r="A52" s="165"/>
      <c r="B52" s="289"/>
      <c r="C52" s="286"/>
      <c r="D52" s="289"/>
      <c r="E52" s="289"/>
      <c r="F52" s="165"/>
      <c r="G52" s="165"/>
      <c r="H52" s="286"/>
      <c r="I52" s="165"/>
      <c r="J52" s="165"/>
      <c r="K52" s="63"/>
      <c r="L52" s="63"/>
      <c r="M52" s="63"/>
      <c r="N52" s="63"/>
      <c r="O52" s="63"/>
      <c r="P52" s="63"/>
      <c r="Q52" s="289"/>
      <c r="R52" s="289"/>
      <c r="S52" s="290"/>
      <c r="T52" s="165"/>
      <c r="U52" s="165"/>
    </row>
    <row r="53" spans="1:21" x14ac:dyDescent="0.3">
      <c r="A53" s="165"/>
      <c r="B53" s="289"/>
      <c r="C53" s="286"/>
      <c r="D53" s="289"/>
      <c r="E53" s="289"/>
      <c r="F53" s="165"/>
      <c r="G53" s="165"/>
      <c r="H53" s="286"/>
      <c r="I53" s="165"/>
      <c r="J53" s="165"/>
      <c r="K53" s="63"/>
      <c r="L53" s="63"/>
      <c r="M53" s="63"/>
      <c r="N53" s="63"/>
      <c r="O53" s="63"/>
      <c r="P53" s="63"/>
      <c r="Q53" s="289"/>
      <c r="R53" s="289"/>
      <c r="S53" s="290"/>
      <c r="T53" s="165"/>
      <c r="U53" s="165"/>
    </row>
    <row r="54" spans="1:21" x14ac:dyDescent="0.3">
      <c r="A54" s="165"/>
      <c r="B54" s="289"/>
      <c r="C54" s="286"/>
      <c r="D54" s="289"/>
      <c r="E54" s="289"/>
      <c r="F54" s="165"/>
      <c r="G54" s="165"/>
      <c r="H54" s="286"/>
      <c r="I54" s="165"/>
      <c r="J54" s="165"/>
      <c r="K54" s="63"/>
      <c r="L54" s="63"/>
      <c r="M54" s="63"/>
      <c r="N54" s="63"/>
      <c r="O54" s="63"/>
      <c r="P54" s="63"/>
      <c r="Q54" s="289"/>
      <c r="R54" s="289"/>
      <c r="S54" s="290"/>
      <c r="T54" s="165"/>
      <c r="U54" s="165"/>
    </row>
    <row r="55" spans="1:21" x14ac:dyDescent="0.3">
      <c r="A55" s="165"/>
      <c r="B55" s="289"/>
      <c r="C55" s="286"/>
      <c r="D55" s="289"/>
      <c r="E55" s="289"/>
      <c r="F55" s="165"/>
      <c r="G55" s="165"/>
      <c r="H55" s="286"/>
      <c r="I55" s="165"/>
      <c r="J55" s="165"/>
      <c r="K55" s="63"/>
      <c r="L55" s="63"/>
      <c r="M55" s="63"/>
      <c r="N55" s="63"/>
      <c r="O55" s="63"/>
      <c r="P55" s="63"/>
      <c r="Q55" s="289"/>
      <c r="R55" s="289"/>
      <c r="S55" s="290"/>
      <c r="T55" s="165"/>
      <c r="U55" s="165"/>
    </row>
    <row r="56" spans="1:21" x14ac:dyDescent="0.3">
      <c r="A56" s="165"/>
      <c r="B56" s="289"/>
      <c r="C56" s="286"/>
      <c r="D56" s="289"/>
      <c r="E56" s="289"/>
      <c r="F56" s="165"/>
      <c r="G56" s="165"/>
      <c r="H56" s="286"/>
      <c r="I56" s="165"/>
      <c r="J56" s="165"/>
      <c r="K56" s="63"/>
      <c r="L56" s="63"/>
      <c r="M56" s="63"/>
      <c r="N56" s="63"/>
      <c r="O56" s="63"/>
      <c r="P56" s="63"/>
      <c r="Q56" s="289"/>
      <c r="R56" s="289"/>
      <c r="S56" s="290"/>
      <c r="T56" s="165"/>
      <c r="U56" s="165"/>
    </row>
    <row r="57" spans="1:21" x14ac:dyDescent="0.3">
      <c r="A57" s="165"/>
      <c r="B57" s="289"/>
      <c r="C57" s="286"/>
      <c r="D57" s="289"/>
      <c r="E57" s="289"/>
      <c r="F57" s="165"/>
      <c r="G57" s="165"/>
      <c r="H57" s="286"/>
      <c r="I57" s="165"/>
      <c r="J57" s="165"/>
      <c r="K57" s="63"/>
      <c r="L57" s="63"/>
      <c r="M57" s="63"/>
      <c r="N57" s="63"/>
      <c r="O57" s="63"/>
      <c r="P57" s="63"/>
      <c r="Q57" s="289"/>
      <c r="R57" s="289"/>
      <c r="S57" s="290"/>
      <c r="T57" s="165"/>
      <c r="U57" s="165"/>
    </row>
    <row r="58" spans="1:21" x14ac:dyDescent="0.3">
      <c r="A58" s="165"/>
      <c r="B58" s="289"/>
      <c r="C58" s="286"/>
      <c r="D58" s="289"/>
      <c r="E58" s="289"/>
      <c r="F58" s="165"/>
      <c r="G58" s="165"/>
      <c r="H58" s="286"/>
      <c r="I58" s="165"/>
      <c r="J58" s="165"/>
      <c r="K58" s="63"/>
      <c r="L58" s="63"/>
      <c r="M58" s="63"/>
      <c r="N58" s="63"/>
      <c r="O58" s="63"/>
      <c r="P58" s="63"/>
      <c r="Q58" s="289"/>
      <c r="R58" s="289"/>
      <c r="S58" s="290"/>
      <c r="T58" s="165"/>
      <c r="U58" s="165"/>
    </row>
    <row r="59" spans="1:21" x14ac:dyDescent="0.3">
      <c r="A59" s="165"/>
      <c r="B59" s="289"/>
      <c r="C59" s="286"/>
      <c r="D59" s="289"/>
      <c r="E59" s="289"/>
      <c r="F59" s="165"/>
      <c r="G59" s="165"/>
      <c r="H59" s="286"/>
      <c r="I59" s="165"/>
      <c r="J59" s="165"/>
      <c r="K59" s="63"/>
      <c r="L59" s="63"/>
      <c r="M59" s="63"/>
      <c r="N59" s="63"/>
      <c r="O59" s="63"/>
      <c r="P59" s="63"/>
      <c r="Q59" s="289"/>
      <c r="R59" s="289"/>
      <c r="S59" s="290"/>
      <c r="T59" s="165"/>
      <c r="U59" s="165"/>
    </row>
    <row r="60" spans="1:21" x14ac:dyDescent="0.3">
      <c r="A60" s="165"/>
      <c r="B60" s="289"/>
      <c r="C60" s="286"/>
      <c r="D60" s="289"/>
      <c r="E60" s="289"/>
      <c r="F60" s="165"/>
      <c r="G60" s="165"/>
      <c r="H60" s="286"/>
      <c r="I60" s="165"/>
      <c r="J60" s="165"/>
      <c r="K60" s="63"/>
      <c r="L60" s="63"/>
      <c r="M60" s="63"/>
      <c r="N60" s="63"/>
      <c r="O60" s="63"/>
      <c r="P60" s="63"/>
      <c r="Q60" s="289"/>
      <c r="R60" s="289"/>
      <c r="S60" s="290"/>
      <c r="T60" s="165"/>
      <c r="U60" s="165"/>
    </row>
    <row r="61" spans="1:21" x14ac:dyDescent="0.3">
      <c r="A61" s="165"/>
      <c r="B61" s="289"/>
      <c r="C61" s="286"/>
      <c r="D61" s="289"/>
      <c r="E61" s="289"/>
      <c r="F61" s="165"/>
      <c r="G61" s="165"/>
      <c r="H61" s="286"/>
      <c r="I61" s="165"/>
      <c r="J61" s="165"/>
      <c r="K61" s="63"/>
      <c r="L61" s="63"/>
      <c r="M61" s="63"/>
      <c r="N61" s="63"/>
      <c r="O61" s="63"/>
      <c r="P61" s="63"/>
      <c r="Q61" s="289"/>
      <c r="R61" s="289"/>
      <c r="S61" s="290"/>
      <c r="T61" s="165"/>
      <c r="U61" s="165"/>
    </row>
    <row r="62" spans="1:21" x14ac:dyDescent="0.3">
      <c r="A62" s="165"/>
      <c r="B62" s="289"/>
      <c r="C62" s="286"/>
      <c r="D62" s="289"/>
      <c r="E62" s="289"/>
      <c r="F62" s="165"/>
      <c r="G62" s="165"/>
      <c r="H62" s="286"/>
      <c r="I62" s="165"/>
      <c r="J62" s="165"/>
      <c r="K62" s="63"/>
      <c r="L62" s="63"/>
      <c r="M62" s="63"/>
      <c r="N62" s="63"/>
      <c r="O62" s="63"/>
      <c r="P62" s="63"/>
      <c r="Q62" s="289"/>
      <c r="R62" s="289"/>
      <c r="S62" s="290"/>
      <c r="T62" s="165"/>
      <c r="U62" s="165"/>
    </row>
    <row r="63" spans="1:21" x14ac:dyDescent="0.3">
      <c r="A63" s="165"/>
      <c r="B63" s="289"/>
      <c r="C63" s="286"/>
      <c r="D63" s="289"/>
      <c r="E63" s="289"/>
      <c r="F63" s="165"/>
      <c r="G63" s="165"/>
      <c r="H63" s="286"/>
      <c r="I63" s="165"/>
      <c r="J63" s="165"/>
      <c r="K63" s="63"/>
      <c r="L63" s="63"/>
      <c r="M63" s="63"/>
      <c r="N63" s="63"/>
      <c r="O63" s="63"/>
      <c r="P63" s="63"/>
      <c r="Q63" s="289"/>
      <c r="R63" s="289"/>
      <c r="S63" s="290"/>
      <c r="T63" s="165"/>
      <c r="U63" s="165"/>
    </row>
    <row r="64" spans="1:21" x14ac:dyDescent="0.3">
      <c r="A64" s="165"/>
      <c r="B64" s="289"/>
      <c r="C64" s="286"/>
      <c r="D64" s="289"/>
      <c r="E64" s="289"/>
      <c r="F64" s="165"/>
      <c r="G64" s="165"/>
      <c r="H64" s="286"/>
      <c r="I64" s="165"/>
      <c r="J64" s="165"/>
      <c r="K64" s="63"/>
      <c r="L64" s="63"/>
      <c r="M64" s="63"/>
      <c r="N64" s="63"/>
      <c r="O64" s="63"/>
      <c r="P64" s="63"/>
      <c r="Q64" s="289"/>
      <c r="R64" s="289"/>
      <c r="S64" s="290"/>
      <c r="T64" s="165"/>
      <c r="U64" s="165"/>
    </row>
    <row r="65" spans="1:21" x14ac:dyDescent="0.3">
      <c r="A65" s="165"/>
      <c r="B65" s="289"/>
      <c r="C65" s="286"/>
      <c r="D65" s="289"/>
      <c r="E65" s="289"/>
      <c r="F65" s="165"/>
      <c r="G65" s="165"/>
      <c r="H65" s="286"/>
      <c r="I65" s="165"/>
      <c r="J65" s="165"/>
      <c r="K65" s="63"/>
      <c r="L65" s="63"/>
      <c r="M65" s="63"/>
      <c r="N65" s="63"/>
      <c r="O65" s="63"/>
      <c r="P65" s="63"/>
      <c r="Q65" s="289"/>
      <c r="R65" s="289"/>
      <c r="S65" s="290"/>
      <c r="T65" s="165"/>
      <c r="U65" s="165"/>
    </row>
    <row r="66" spans="1:21" x14ac:dyDescent="0.3">
      <c r="A66" s="165"/>
      <c r="B66" s="289"/>
      <c r="C66" s="286"/>
      <c r="D66" s="289"/>
      <c r="E66" s="289"/>
      <c r="F66" s="165"/>
      <c r="G66" s="165"/>
      <c r="H66" s="286"/>
      <c r="I66" s="165"/>
      <c r="J66" s="165"/>
      <c r="K66" s="63"/>
      <c r="L66" s="63"/>
      <c r="M66" s="63"/>
      <c r="N66" s="63"/>
      <c r="O66" s="63"/>
      <c r="P66" s="63"/>
      <c r="Q66" s="289"/>
      <c r="R66" s="289"/>
      <c r="S66" s="290"/>
      <c r="T66" s="165"/>
      <c r="U66" s="165"/>
    </row>
    <row r="67" spans="1:21" x14ac:dyDescent="0.3">
      <c r="A67" s="165"/>
      <c r="B67" s="289"/>
      <c r="C67" s="286"/>
      <c r="D67" s="289"/>
      <c r="E67" s="289"/>
      <c r="F67" s="165"/>
      <c r="G67" s="165"/>
      <c r="H67" s="286"/>
      <c r="I67" s="165"/>
      <c r="J67" s="165"/>
      <c r="K67" s="63"/>
      <c r="L67" s="63"/>
      <c r="M67" s="63"/>
      <c r="N67" s="63"/>
      <c r="O67" s="63"/>
      <c r="P67" s="63"/>
      <c r="Q67" s="289"/>
      <c r="R67" s="289"/>
      <c r="S67" s="290"/>
      <c r="T67" s="165"/>
      <c r="U67" s="165"/>
    </row>
    <row r="68" spans="1:21" x14ac:dyDescent="0.3">
      <c r="A68" s="165"/>
      <c r="B68" s="289"/>
      <c r="C68" s="286"/>
      <c r="D68" s="289"/>
      <c r="E68" s="289"/>
      <c r="F68" s="165"/>
      <c r="G68" s="165"/>
      <c r="H68" s="286"/>
      <c r="I68" s="165"/>
      <c r="J68" s="165"/>
      <c r="K68" s="63"/>
      <c r="L68" s="63"/>
      <c r="M68" s="63"/>
      <c r="N68" s="63"/>
      <c r="O68" s="63"/>
      <c r="P68" s="63"/>
      <c r="Q68" s="289"/>
      <c r="R68" s="289"/>
      <c r="S68" s="290"/>
      <c r="T68" s="165"/>
      <c r="U68" s="165"/>
    </row>
    <row r="69" spans="1:21" x14ac:dyDescent="0.3">
      <c r="A69" s="165"/>
      <c r="B69" s="289"/>
      <c r="C69" s="286"/>
      <c r="D69" s="289"/>
      <c r="E69" s="289"/>
      <c r="F69" s="165"/>
      <c r="G69" s="165"/>
      <c r="H69" s="286"/>
      <c r="I69" s="165"/>
      <c r="J69" s="165"/>
      <c r="K69" s="63"/>
      <c r="L69" s="63"/>
      <c r="M69" s="63"/>
      <c r="N69" s="63"/>
      <c r="O69" s="63"/>
      <c r="P69" s="63"/>
      <c r="Q69" s="289"/>
      <c r="R69" s="289"/>
      <c r="S69" s="290"/>
      <c r="T69" s="165"/>
      <c r="U69" s="165"/>
    </row>
    <row r="70" spans="1:21" x14ac:dyDescent="0.3">
      <c r="A70" s="165"/>
      <c r="B70" s="289"/>
      <c r="C70" s="286"/>
      <c r="D70" s="289"/>
      <c r="E70" s="289"/>
      <c r="F70" s="165"/>
      <c r="G70" s="165"/>
      <c r="H70" s="286"/>
      <c r="I70" s="165"/>
      <c r="J70" s="165"/>
      <c r="K70" s="63"/>
      <c r="L70" s="63"/>
      <c r="M70" s="63"/>
      <c r="N70" s="63"/>
      <c r="O70" s="63"/>
      <c r="P70" s="63"/>
      <c r="Q70" s="289"/>
      <c r="R70" s="289"/>
      <c r="S70" s="290"/>
      <c r="T70" s="165"/>
      <c r="U70" s="165"/>
    </row>
    <row r="71" spans="1:21" x14ac:dyDescent="0.3">
      <c r="A71" s="165"/>
      <c r="B71" s="289"/>
      <c r="C71" s="286"/>
      <c r="D71" s="289"/>
      <c r="E71" s="289"/>
      <c r="F71" s="165"/>
      <c r="G71" s="165"/>
      <c r="H71" s="286"/>
      <c r="I71" s="165"/>
      <c r="J71" s="165"/>
      <c r="K71" s="63"/>
      <c r="L71" s="63"/>
      <c r="M71" s="63"/>
      <c r="N71" s="63"/>
      <c r="O71" s="63"/>
      <c r="P71" s="63"/>
      <c r="Q71" s="289"/>
      <c r="R71" s="289"/>
      <c r="S71" s="290"/>
      <c r="T71" s="165"/>
      <c r="U71" s="165"/>
    </row>
    <row r="72" spans="1:21" x14ac:dyDescent="0.3">
      <c r="A72" s="165"/>
      <c r="B72" s="289"/>
      <c r="C72" s="286"/>
      <c r="D72" s="289"/>
      <c r="E72" s="289"/>
      <c r="F72" s="165"/>
      <c r="G72" s="165"/>
      <c r="H72" s="286"/>
      <c r="I72" s="165"/>
      <c r="J72" s="165"/>
      <c r="K72" s="63"/>
      <c r="L72" s="63"/>
      <c r="M72" s="63"/>
      <c r="N72" s="63"/>
      <c r="O72" s="63"/>
      <c r="P72" s="63"/>
      <c r="Q72" s="289"/>
      <c r="R72" s="289"/>
      <c r="S72" s="290"/>
      <c r="T72" s="165"/>
      <c r="U72" s="165"/>
    </row>
    <row r="73" spans="1:21" x14ac:dyDescent="0.3">
      <c r="A73" s="165"/>
      <c r="B73" s="289"/>
      <c r="C73" s="286"/>
      <c r="D73" s="289"/>
      <c r="E73" s="289"/>
      <c r="F73" s="165"/>
      <c r="G73" s="165"/>
      <c r="H73" s="286"/>
      <c r="I73" s="165"/>
      <c r="J73" s="165"/>
      <c r="K73" s="63"/>
      <c r="L73" s="63"/>
      <c r="M73" s="63"/>
      <c r="N73" s="63"/>
      <c r="O73" s="63"/>
      <c r="P73" s="63"/>
      <c r="Q73" s="289"/>
      <c r="R73" s="289"/>
      <c r="S73" s="290"/>
      <c r="T73" s="165"/>
      <c r="U73" s="165"/>
    </row>
    <row r="74" spans="1:21" x14ac:dyDescent="0.3">
      <c r="A74" s="165"/>
      <c r="B74" s="289"/>
      <c r="C74" s="286"/>
      <c r="D74" s="289"/>
      <c r="E74" s="289"/>
      <c r="F74" s="165"/>
      <c r="G74" s="165"/>
      <c r="H74" s="286"/>
      <c r="I74" s="165"/>
      <c r="J74" s="165"/>
      <c r="K74" s="63"/>
      <c r="L74" s="63"/>
      <c r="M74" s="63"/>
      <c r="N74" s="63"/>
      <c r="O74" s="63"/>
      <c r="P74" s="63"/>
      <c r="Q74" s="289"/>
      <c r="R74" s="289"/>
      <c r="S74" s="290"/>
      <c r="T74" s="165"/>
      <c r="U74" s="165"/>
    </row>
    <row r="75" spans="1:21" x14ac:dyDescent="0.3">
      <c r="A75" s="165"/>
      <c r="B75" s="289"/>
      <c r="C75" s="286"/>
      <c r="D75" s="289"/>
      <c r="E75" s="289"/>
      <c r="F75" s="165"/>
      <c r="G75" s="165"/>
      <c r="H75" s="286"/>
      <c r="I75" s="165"/>
      <c r="J75" s="165"/>
      <c r="K75" s="63"/>
      <c r="L75" s="63"/>
      <c r="M75" s="63"/>
      <c r="N75" s="63"/>
      <c r="O75" s="63"/>
      <c r="P75" s="63"/>
      <c r="Q75" s="289"/>
      <c r="R75" s="289"/>
      <c r="S75" s="290"/>
      <c r="T75" s="165"/>
      <c r="U75" s="165"/>
    </row>
    <row r="76" spans="1:21" x14ac:dyDescent="0.3">
      <c r="A76" s="165"/>
      <c r="B76" s="289"/>
      <c r="C76" s="286"/>
      <c r="D76" s="289"/>
      <c r="E76" s="289"/>
      <c r="F76" s="165"/>
      <c r="G76" s="165"/>
      <c r="H76" s="286"/>
      <c r="I76" s="165"/>
      <c r="J76" s="165"/>
      <c r="K76" s="63"/>
      <c r="L76" s="63"/>
      <c r="M76" s="63"/>
      <c r="N76" s="63"/>
      <c r="O76" s="63"/>
      <c r="P76" s="63"/>
      <c r="Q76" s="289"/>
      <c r="R76" s="289"/>
      <c r="S76" s="290"/>
      <c r="T76" s="165"/>
      <c r="U76" s="165"/>
    </row>
    <row r="77" spans="1:21" x14ac:dyDescent="0.3">
      <c r="A77" s="165"/>
      <c r="B77" s="289"/>
      <c r="C77" s="286"/>
      <c r="D77" s="289"/>
      <c r="E77" s="289"/>
      <c r="F77" s="165"/>
      <c r="G77" s="165"/>
      <c r="H77" s="286"/>
      <c r="I77" s="165"/>
      <c r="J77" s="165"/>
      <c r="K77" s="63"/>
      <c r="L77" s="63"/>
      <c r="M77" s="63"/>
      <c r="N77" s="63"/>
      <c r="O77" s="63"/>
      <c r="P77" s="63"/>
      <c r="Q77" s="289"/>
      <c r="R77" s="289"/>
      <c r="S77" s="290"/>
      <c r="T77" s="165"/>
      <c r="U77" s="165"/>
    </row>
    <row r="78" spans="1:21" x14ac:dyDescent="0.3">
      <c r="A78" s="165"/>
      <c r="B78" s="289"/>
      <c r="C78" s="286"/>
      <c r="D78" s="289"/>
      <c r="E78" s="289"/>
      <c r="F78" s="165"/>
      <c r="G78" s="165"/>
      <c r="H78" s="286"/>
      <c r="I78" s="165"/>
      <c r="J78" s="165"/>
      <c r="K78" s="63"/>
      <c r="L78" s="63"/>
      <c r="M78" s="63"/>
      <c r="N78" s="63"/>
      <c r="O78" s="63"/>
      <c r="P78" s="63"/>
      <c r="Q78" s="289"/>
      <c r="R78" s="289"/>
      <c r="S78" s="290"/>
      <c r="T78" s="165"/>
      <c r="U78" s="165"/>
    </row>
    <row r="79" spans="1:21" x14ac:dyDescent="0.3">
      <c r="A79" s="165"/>
      <c r="B79" s="289"/>
      <c r="C79" s="286"/>
      <c r="D79" s="289"/>
      <c r="E79" s="289"/>
      <c r="F79" s="165"/>
      <c r="G79" s="165"/>
      <c r="H79" s="286"/>
      <c r="I79" s="165"/>
      <c r="J79" s="165"/>
      <c r="K79" s="63"/>
      <c r="L79" s="63"/>
      <c r="M79" s="63"/>
      <c r="N79" s="63"/>
      <c r="O79" s="63"/>
      <c r="P79" s="63"/>
      <c r="Q79" s="289"/>
      <c r="R79" s="289"/>
      <c r="S79" s="290"/>
      <c r="T79" s="165"/>
      <c r="U79" s="165"/>
    </row>
    <row r="80" spans="1:21" x14ac:dyDescent="0.3">
      <c r="A80" s="165"/>
      <c r="B80" s="289"/>
      <c r="C80" s="286"/>
      <c r="D80" s="289"/>
      <c r="E80" s="289"/>
      <c r="F80" s="165"/>
      <c r="G80" s="165"/>
      <c r="H80" s="286"/>
      <c r="I80" s="165"/>
      <c r="J80" s="165"/>
      <c r="K80" s="63"/>
      <c r="L80" s="63"/>
      <c r="M80" s="63"/>
      <c r="N80" s="63"/>
      <c r="O80" s="63"/>
      <c r="P80" s="63"/>
      <c r="Q80" s="289"/>
      <c r="R80" s="289"/>
      <c r="S80" s="290"/>
      <c r="T80" s="165"/>
      <c r="U80" s="165"/>
    </row>
    <row r="81" spans="1:21" x14ac:dyDescent="0.3">
      <c r="A81" s="165"/>
      <c r="B81" s="289"/>
      <c r="C81" s="286"/>
      <c r="D81" s="289"/>
      <c r="E81" s="289"/>
      <c r="F81" s="165"/>
      <c r="G81" s="165"/>
      <c r="H81" s="286"/>
      <c r="I81" s="165"/>
      <c r="J81" s="165"/>
      <c r="K81" s="63"/>
      <c r="L81" s="63"/>
      <c r="M81" s="63"/>
      <c r="N81" s="63"/>
      <c r="O81" s="63"/>
      <c r="P81" s="63"/>
      <c r="Q81" s="289"/>
      <c r="R81" s="289"/>
      <c r="S81" s="290"/>
      <c r="T81" s="165"/>
      <c r="U81" s="165"/>
    </row>
    <row r="82" spans="1:21" x14ac:dyDescent="0.3">
      <c r="A82" s="165"/>
      <c r="B82" s="289"/>
      <c r="C82" s="286"/>
      <c r="D82" s="289"/>
      <c r="E82" s="289"/>
      <c r="F82" s="165"/>
      <c r="G82" s="165"/>
      <c r="H82" s="286"/>
      <c r="I82" s="165"/>
      <c r="J82" s="165"/>
      <c r="K82" s="63"/>
      <c r="L82" s="63"/>
      <c r="M82" s="63"/>
      <c r="N82" s="63"/>
      <c r="O82" s="63"/>
      <c r="P82" s="63"/>
      <c r="Q82" s="289"/>
      <c r="R82" s="289"/>
      <c r="S82" s="290"/>
      <c r="T82" s="165"/>
      <c r="U82" s="165"/>
    </row>
    <row r="83" spans="1:21" x14ac:dyDescent="0.3">
      <c r="A83" s="165"/>
      <c r="B83" s="289"/>
      <c r="C83" s="286"/>
      <c r="D83" s="289"/>
      <c r="E83" s="289"/>
      <c r="F83" s="165"/>
      <c r="G83" s="165"/>
      <c r="H83" s="286"/>
      <c r="I83" s="165"/>
      <c r="J83" s="165"/>
      <c r="K83" s="63"/>
      <c r="L83" s="63"/>
      <c r="M83" s="63"/>
      <c r="N83" s="63"/>
      <c r="O83" s="63"/>
      <c r="P83" s="63"/>
      <c r="Q83" s="289"/>
      <c r="R83" s="289"/>
      <c r="S83" s="290"/>
      <c r="T83" s="165"/>
      <c r="U83" s="165"/>
    </row>
    <row r="84" spans="1:21" x14ac:dyDescent="0.3">
      <c r="A84" s="165"/>
      <c r="B84" s="289"/>
      <c r="C84" s="286"/>
      <c r="D84" s="289"/>
      <c r="E84" s="289"/>
      <c r="F84" s="165"/>
      <c r="G84" s="165"/>
      <c r="H84" s="286"/>
      <c r="I84" s="165"/>
      <c r="J84" s="165"/>
      <c r="K84" s="63"/>
      <c r="L84" s="63"/>
      <c r="M84" s="63"/>
      <c r="N84" s="63"/>
      <c r="O84" s="63"/>
      <c r="P84" s="63"/>
      <c r="Q84" s="289"/>
      <c r="R84" s="289"/>
      <c r="S84" s="290"/>
      <c r="T84" s="165"/>
      <c r="U84" s="165"/>
    </row>
    <row r="85" spans="1:21" x14ac:dyDescent="0.3">
      <c r="A85" s="165"/>
      <c r="B85" s="289"/>
      <c r="C85" s="286"/>
      <c r="D85" s="289"/>
      <c r="E85" s="289"/>
      <c r="F85" s="165"/>
      <c r="G85" s="165"/>
      <c r="H85" s="286"/>
      <c r="I85" s="165"/>
      <c r="J85" s="165"/>
      <c r="K85" s="63"/>
      <c r="L85" s="63"/>
      <c r="M85" s="63"/>
      <c r="N85" s="63"/>
      <c r="O85" s="63"/>
      <c r="P85" s="63"/>
      <c r="Q85" s="289"/>
      <c r="R85" s="289"/>
      <c r="S85" s="290"/>
      <c r="T85" s="165"/>
      <c r="U85" s="165"/>
    </row>
    <row r="86" spans="1:21" x14ac:dyDescent="0.3">
      <c r="A86" s="165"/>
      <c r="B86" s="289"/>
      <c r="C86" s="286"/>
      <c r="D86" s="289"/>
      <c r="E86" s="289"/>
      <c r="F86" s="165"/>
      <c r="G86" s="165"/>
      <c r="H86" s="286"/>
      <c r="I86" s="165"/>
      <c r="J86" s="165"/>
      <c r="K86" s="63"/>
      <c r="L86" s="63"/>
      <c r="M86" s="63"/>
      <c r="N86" s="63"/>
      <c r="O86" s="63"/>
      <c r="P86" s="63"/>
      <c r="Q86" s="289"/>
      <c r="R86" s="289"/>
      <c r="S86" s="290"/>
      <c r="T86" s="165"/>
      <c r="U86" s="165"/>
    </row>
    <row r="87" spans="1:21" x14ac:dyDescent="0.3">
      <c r="A87" s="165"/>
      <c r="B87" s="289"/>
      <c r="C87" s="286"/>
      <c r="D87" s="289"/>
      <c r="E87" s="289"/>
      <c r="F87" s="165"/>
      <c r="G87" s="165"/>
      <c r="H87" s="286"/>
      <c r="I87" s="165"/>
      <c r="J87" s="165"/>
      <c r="K87" s="63"/>
      <c r="L87" s="63"/>
      <c r="M87" s="63"/>
      <c r="N87" s="63"/>
      <c r="O87" s="63"/>
      <c r="P87" s="63"/>
      <c r="Q87" s="289"/>
      <c r="R87" s="289"/>
      <c r="S87" s="290"/>
      <c r="T87" s="165"/>
      <c r="U87" s="165"/>
    </row>
    <row r="88" spans="1:21" x14ac:dyDescent="0.3">
      <c r="A88" s="165"/>
      <c r="B88" s="289"/>
      <c r="C88" s="286"/>
      <c r="D88" s="289"/>
      <c r="E88" s="289"/>
      <c r="F88" s="165"/>
      <c r="G88" s="165"/>
      <c r="H88" s="286"/>
      <c r="I88" s="165"/>
      <c r="J88" s="165"/>
      <c r="K88" s="63"/>
      <c r="L88" s="63"/>
      <c r="M88" s="63"/>
      <c r="N88" s="63"/>
      <c r="O88" s="63"/>
      <c r="P88" s="63"/>
      <c r="Q88" s="289"/>
      <c r="R88" s="289"/>
      <c r="S88" s="290"/>
      <c r="T88" s="165"/>
      <c r="U88" s="165"/>
    </row>
    <row r="89" spans="1:21" x14ac:dyDescent="0.3">
      <c r="A89" s="165"/>
      <c r="B89" s="289"/>
      <c r="C89" s="286"/>
      <c r="D89" s="289"/>
      <c r="E89" s="289"/>
      <c r="F89" s="165"/>
      <c r="G89" s="165"/>
      <c r="H89" s="286"/>
      <c r="I89" s="165"/>
      <c r="J89" s="165"/>
      <c r="K89" s="63"/>
      <c r="L89" s="63"/>
      <c r="M89" s="63"/>
      <c r="N89" s="63"/>
      <c r="O89" s="63"/>
      <c r="P89" s="63"/>
      <c r="Q89" s="289"/>
      <c r="R89" s="289"/>
      <c r="S89" s="290"/>
      <c r="T89" s="165"/>
      <c r="U89" s="165"/>
    </row>
    <row r="90" spans="1:21" x14ac:dyDescent="0.3">
      <c r="A90" s="165"/>
      <c r="B90" s="289"/>
      <c r="C90" s="286"/>
      <c r="D90" s="289"/>
      <c r="E90" s="289"/>
      <c r="F90" s="165"/>
      <c r="G90" s="165"/>
      <c r="H90" s="286"/>
      <c r="I90" s="165"/>
      <c r="J90" s="165"/>
      <c r="K90" s="63"/>
      <c r="L90" s="63"/>
      <c r="M90" s="63"/>
      <c r="N90" s="63"/>
      <c r="O90" s="63"/>
      <c r="P90" s="63"/>
      <c r="Q90" s="289"/>
      <c r="R90" s="289"/>
      <c r="S90" s="290"/>
      <c r="T90" s="165"/>
      <c r="U90" s="165"/>
    </row>
    <row r="91" spans="1:21" x14ac:dyDescent="0.3">
      <c r="A91" s="165"/>
      <c r="B91" s="289"/>
      <c r="C91" s="286"/>
      <c r="D91" s="289"/>
      <c r="E91" s="289"/>
      <c r="F91" s="165"/>
      <c r="G91" s="165"/>
      <c r="H91" s="286"/>
      <c r="I91" s="165"/>
      <c r="J91" s="165"/>
      <c r="K91" s="63"/>
      <c r="L91" s="63"/>
      <c r="M91" s="63"/>
      <c r="N91" s="63"/>
      <c r="O91" s="63"/>
      <c r="P91" s="63"/>
      <c r="Q91" s="289"/>
      <c r="R91" s="289"/>
      <c r="S91" s="290"/>
      <c r="T91" s="165"/>
      <c r="U91" s="165"/>
    </row>
    <row r="92" spans="1:21" x14ac:dyDescent="0.3">
      <c r="A92" s="165"/>
      <c r="B92" s="289"/>
      <c r="C92" s="286"/>
      <c r="D92" s="289"/>
      <c r="E92" s="289"/>
      <c r="F92" s="165"/>
      <c r="G92" s="165"/>
      <c r="H92" s="286"/>
      <c r="I92" s="165"/>
      <c r="J92" s="165"/>
      <c r="K92" s="63"/>
      <c r="L92" s="63"/>
      <c r="M92" s="63"/>
      <c r="N92" s="63"/>
      <c r="O92" s="63"/>
      <c r="P92" s="63"/>
      <c r="Q92" s="289"/>
      <c r="R92" s="289"/>
      <c r="S92" s="290"/>
      <c r="T92" s="165"/>
      <c r="U92" s="165"/>
    </row>
    <row r="93" spans="1:21" x14ac:dyDescent="0.3">
      <c r="A93" s="165"/>
      <c r="B93" s="289"/>
      <c r="C93" s="286"/>
      <c r="D93" s="289"/>
      <c r="E93" s="289"/>
      <c r="F93" s="165"/>
      <c r="G93" s="165"/>
      <c r="H93" s="286"/>
      <c r="I93" s="165"/>
      <c r="J93" s="165"/>
      <c r="K93" s="63"/>
      <c r="L93" s="63"/>
      <c r="M93" s="63"/>
      <c r="N93" s="63"/>
      <c r="O93" s="63"/>
      <c r="P93" s="63"/>
      <c r="Q93" s="289"/>
      <c r="R93" s="289"/>
      <c r="S93" s="290"/>
      <c r="T93" s="165"/>
      <c r="U93" s="165"/>
    </row>
    <row r="94" spans="1:21" x14ac:dyDescent="0.3">
      <c r="A94" s="165"/>
      <c r="B94" s="289"/>
      <c r="C94" s="286"/>
      <c r="D94" s="289"/>
      <c r="E94" s="289"/>
      <c r="F94" s="165"/>
      <c r="G94" s="165"/>
      <c r="H94" s="286"/>
      <c r="I94" s="165"/>
      <c r="J94" s="165"/>
      <c r="K94" s="63"/>
      <c r="L94" s="63"/>
      <c r="M94" s="63"/>
      <c r="N94" s="63"/>
      <c r="O94" s="63"/>
      <c r="P94" s="63"/>
      <c r="Q94" s="289"/>
      <c r="R94" s="289"/>
      <c r="S94" s="290"/>
      <c r="T94" s="165"/>
      <c r="U94" s="165"/>
    </row>
    <row r="95" spans="1:21" x14ac:dyDescent="0.3">
      <c r="A95" s="165"/>
      <c r="B95" s="289"/>
      <c r="C95" s="286"/>
      <c r="D95" s="289"/>
      <c r="E95" s="289"/>
      <c r="F95" s="165"/>
      <c r="G95" s="165"/>
      <c r="H95" s="286"/>
      <c r="I95" s="165"/>
      <c r="J95" s="165"/>
      <c r="K95" s="63"/>
      <c r="L95" s="63"/>
      <c r="M95" s="63"/>
      <c r="N95" s="63"/>
      <c r="O95" s="63"/>
      <c r="P95" s="63"/>
      <c r="Q95" s="289"/>
      <c r="R95" s="289"/>
      <c r="S95" s="290"/>
      <c r="T95" s="165"/>
      <c r="U95" s="165"/>
    </row>
    <row r="96" spans="1:21" x14ac:dyDescent="0.3">
      <c r="A96" s="165"/>
      <c r="B96" s="289"/>
      <c r="C96" s="286"/>
      <c r="D96" s="289"/>
      <c r="E96" s="289"/>
      <c r="F96" s="165"/>
      <c r="G96" s="165"/>
      <c r="H96" s="286"/>
      <c r="I96" s="165"/>
      <c r="J96" s="165"/>
      <c r="K96" s="63"/>
      <c r="L96" s="63"/>
      <c r="M96" s="63"/>
      <c r="N96" s="63"/>
      <c r="O96" s="63"/>
      <c r="P96" s="63"/>
      <c r="Q96" s="289"/>
      <c r="R96" s="289"/>
      <c r="S96" s="290"/>
      <c r="T96" s="165"/>
      <c r="U96" s="165"/>
    </row>
    <row r="97" spans="1:21" x14ac:dyDescent="0.3">
      <c r="A97" s="165"/>
      <c r="B97" s="289"/>
      <c r="C97" s="286"/>
      <c r="D97" s="289"/>
      <c r="E97" s="289"/>
      <c r="F97" s="165"/>
      <c r="G97" s="165"/>
      <c r="H97" s="286"/>
      <c r="I97" s="165"/>
      <c r="J97" s="165"/>
      <c r="K97" s="63"/>
      <c r="L97" s="63"/>
      <c r="M97" s="63"/>
      <c r="N97" s="63"/>
      <c r="O97" s="63"/>
      <c r="P97" s="63"/>
      <c r="Q97" s="289"/>
      <c r="R97" s="289"/>
      <c r="S97" s="290"/>
      <c r="T97" s="165"/>
      <c r="U97" s="165"/>
    </row>
    <row r="98" spans="1:21" x14ac:dyDescent="0.3">
      <c r="A98" s="165"/>
      <c r="B98" s="289"/>
      <c r="C98" s="286"/>
      <c r="D98" s="289"/>
      <c r="E98" s="289"/>
      <c r="F98" s="165"/>
      <c r="G98" s="165"/>
      <c r="H98" s="286"/>
      <c r="I98" s="165"/>
      <c r="J98" s="165"/>
      <c r="K98" s="63"/>
      <c r="L98" s="63"/>
      <c r="M98" s="63"/>
      <c r="N98" s="63"/>
      <c r="O98" s="63"/>
      <c r="P98" s="63"/>
      <c r="Q98" s="289"/>
      <c r="R98" s="289"/>
      <c r="S98" s="290"/>
      <c r="T98" s="165"/>
      <c r="U98" s="165"/>
    </row>
    <row r="99" spans="1:21" x14ac:dyDescent="0.3">
      <c r="A99" s="165"/>
      <c r="B99" s="289"/>
      <c r="C99" s="286"/>
      <c r="D99" s="289"/>
      <c r="E99" s="289"/>
      <c r="F99" s="165"/>
      <c r="G99" s="165"/>
      <c r="H99" s="286"/>
      <c r="I99" s="165"/>
      <c r="J99" s="165"/>
      <c r="K99" s="63"/>
      <c r="L99" s="63"/>
      <c r="M99" s="63"/>
      <c r="N99" s="63"/>
      <c r="O99" s="63"/>
      <c r="P99" s="63"/>
      <c r="Q99" s="289"/>
      <c r="R99" s="289"/>
      <c r="S99" s="290"/>
      <c r="T99" s="165"/>
      <c r="U99" s="165"/>
    </row>
    <row r="100" spans="1:21" x14ac:dyDescent="0.3">
      <c r="A100" s="165"/>
      <c r="B100" s="289"/>
      <c r="C100" s="286"/>
      <c r="D100" s="289"/>
      <c r="E100" s="289"/>
      <c r="F100" s="165"/>
      <c r="G100" s="165"/>
      <c r="H100" s="286"/>
      <c r="I100" s="165"/>
      <c r="J100" s="165"/>
      <c r="K100" s="63"/>
      <c r="L100" s="63"/>
      <c r="M100" s="63"/>
      <c r="N100" s="63"/>
      <c r="O100" s="63"/>
      <c r="P100" s="63"/>
      <c r="Q100" s="289"/>
      <c r="R100" s="289"/>
      <c r="S100" s="290"/>
      <c r="T100" s="165"/>
      <c r="U100" s="165"/>
    </row>
    <row r="101" spans="1:21" x14ac:dyDescent="0.3">
      <c r="A101" s="165"/>
      <c r="B101" s="289"/>
      <c r="C101" s="286"/>
      <c r="D101" s="289"/>
      <c r="E101" s="289"/>
      <c r="F101" s="165"/>
      <c r="G101" s="165"/>
      <c r="H101" s="286"/>
      <c r="I101" s="165"/>
      <c r="J101" s="165"/>
      <c r="K101" s="63"/>
      <c r="L101" s="63"/>
      <c r="M101" s="63"/>
      <c r="N101" s="63"/>
      <c r="O101" s="63"/>
      <c r="P101" s="63"/>
      <c r="Q101" s="289"/>
      <c r="R101" s="289"/>
      <c r="S101" s="290"/>
      <c r="T101" s="165"/>
      <c r="U101" s="165"/>
    </row>
    <row r="102" spans="1:21" x14ac:dyDescent="0.3">
      <c r="A102" s="165"/>
      <c r="B102" s="289"/>
      <c r="C102" s="286"/>
      <c r="D102" s="289"/>
      <c r="E102" s="289"/>
      <c r="F102" s="165"/>
      <c r="G102" s="165"/>
      <c r="H102" s="286"/>
      <c r="I102" s="165"/>
      <c r="J102" s="165"/>
      <c r="K102" s="63"/>
      <c r="L102" s="63"/>
      <c r="M102" s="63"/>
      <c r="N102" s="63"/>
      <c r="O102" s="63"/>
      <c r="P102" s="63"/>
      <c r="Q102" s="289"/>
      <c r="R102" s="289"/>
      <c r="S102" s="290"/>
      <c r="T102" s="165"/>
      <c r="U102" s="165"/>
    </row>
    <row r="103" spans="1:21" x14ac:dyDescent="0.3">
      <c r="A103" s="165"/>
      <c r="B103" s="289"/>
      <c r="C103" s="286"/>
      <c r="D103" s="289"/>
      <c r="E103" s="289"/>
      <c r="F103" s="165"/>
      <c r="G103" s="165"/>
      <c r="H103" s="286"/>
      <c r="I103" s="165"/>
      <c r="J103" s="165"/>
      <c r="K103" s="63"/>
      <c r="L103" s="63"/>
      <c r="M103" s="63"/>
      <c r="N103" s="63"/>
      <c r="O103" s="63"/>
      <c r="P103" s="63"/>
      <c r="Q103" s="289"/>
      <c r="R103" s="289"/>
      <c r="S103" s="290"/>
      <c r="T103" s="165"/>
      <c r="U103" s="165"/>
    </row>
    <row r="104" spans="1:21" x14ac:dyDescent="0.3">
      <c r="A104" s="165"/>
      <c r="B104" s="289"/>
      <c r="C104" s="286"/>
      <c r="D104" s="289"/>
      <c r="E104" s="289"/>
      <c r="F104" s="165"/>
      <c r="G104" s="165"/>
      <c r="H104" s="286"/>
      <c r="I104" s="165"/>
      <c r="J104" s="165"/>
      <c r="K104" s="63"/>
      <c r="L104" s="63"/>
      <c r="M104" s="63"/>
      <c r="N104" s="63"/>
      <c r="O104" s="63"/>
      <c r="P104" s="63"/>
      <c r="Q104" s="289"/>
      <c r="R104" s="289"/>
      <c r="S104" s="290"/>
      <c r="T104" s="165"/>
      <c r="U104" s="165"/>
    </row>
    <row r="105" spans="1:21" x14ac:dyDescent="0.3">
      <c r="A105" s="165"/>
      <c r="B105" s="289"/>
      <c r="C105" s="286"/>
      <c r="D105" s="289"/>
      <c r="E105" s="289"/>
      <c r="F105" s="165"/>
      <c r="G105" s="165"/>
      <c r="H105" s="286"/>
      <c r="I105" s="165"/>
      <c r="J105" s="165"/>
      <c r="K105" s="63"/>
      <c r="L105" s="63"/>
      <c r="M105" s="63"/>
      <c r="N105" s="63"/>
      <c r="O105" s="63"/>
      <c r="P105" s="63"/>
      <c r="Q105" s="289"/>
      <c r="R105" s="289"/>
      <c r="S105" s="290"/>
      <c r="T105" s="165"/>
      <c r="U105" s="165"/>
    </row>
    <row r="106" spans="1:21" x14ac:dyDescent="0.3">
      <c r="A106" s="165"/>
      <c r="B106" s="289"/>
      <c r="C106" s="286"/>
      <c r="D106" s="289"/>
      <c r="E106" s="289"/>
      <c r="F106" s="165"/>
      <c r="G106" s="165"/>
      <c r="H106" s="286"/>
      <c r="I106" s="165"/>
      <c r="J106" s="165"/>
      <c r="K106" s="63"/>
      <c r="L106" s="63"/>
      <c r="M106" s="63"/>
      <c r="N106" s="63"/>
      <c r="O106" s="63"/>
      <c r="P106" s="63"/>
      <c r="Q106" s="289"/>
      <c r="R106" s="289"/>
      <c r="S106" s="290"/>
      <c r="T106" s="165"/>
      <c r="U106" s="165"/>
    </row>
    <row r="107" spans="1:21" x14ac:dyDescent="0.3">
      <c r="A107" s="165"/>
      <c r="B107" s="289"/>
      <c r="C107" s="286"/>
      <c r="D107" s="289"/>
      <c r="E107" s="289"/>
      <c r="F107" s="165"/>
      <c r="G107" s="165"/>
      <c r="H107" s="286"/>
      <c r="I107" s="165"/>
      <c r="J107" s="165"/>
      <c r="K107" s="63"/>
      <c r="L107" s="63"/>
      <c r="M107" s="63"/>
      <c r="N107" s="63"/>
      <c r="O107" s="63"/>
      <c r="P107" s="63"/>
      <c r="Q107" s="289"/>
      <c r="R107" s="289"/>
      <c r="S107" s="290"/>
      <c r="T107" s="165"/>
      <c r="U107" s="165"/>
    </row>
    <row r="108" spans="1:21" x14ac:dyDescent="0.3">
      <c r="A108" s="165"/>
      <c r="B108" s="289"/>
      <c r="C108" s="286"/>
      <c r="D108" s="289"/>
      <c r="E108" s="289"/>
      <c r="F108" s="165"/>
      <c r="G108" s="165"/>
      <c r="H108" s="286"/>
      <c r="I108" s="165"/>
      <c r="J108" s="165"/>
      <c r="K108" s="63"/>
      <c r="L108" s="63"/>
      <c r="M108" s="63"/>
      <c r="N108" s="63"/>
      <c r="O108" s="63"/>
      <c r="P108" s="63"/>
      <c r="Q108" s="289"/>
      <c r="R108" s="289"/>
      <c r="S108" s="290"/>
      <c r="T108" s="165"/>
      <c r="U108" s="165"/>
    </row>
    <row r="109" spans="1:21" x14ac:dyDescent="0.3">
      <c r="A109" s="165"/>
      <c r="B109" s="289"/>
      <c r="C109" s="286"/>
      <c r="D109" s="289"/>
      <c r="E109" s="289"/>
      <c r="F109" s="165"/>
      <c r="G109" s="165"/>
      <c r="H109" s="286"/>
      <c r="I109" s="165"/>
      <c r="J109" s="165"/>
      <c r="K109" s="63"/>
      <c r="L109" s="63"/>
      <c r="M109" s="63"/>
      <c r="N109" s="63"/>
      <c r="O109" s="63"/>
      <c r="P109" s="63"/>
      <c r="Q109" s="289"/>
      <c r="R109" s="289"/>
      <c r="S109" s="290"/>
      <c r="T109" s="165"/>
      <c r="U109" s="165"/>
    </row>
    <row r="110" spans="1:21" x14ac:dyDescent="0.3">
      <c r="A110" s="165"/>
      <c r="B110" s="289"/>
      <c r="C110" s="286"/>
      <c r="D110" s="289"/>
      <c r="E110" s="289"/>
      <c r="F110" s="165"/>
      <c r="G110" s="165"/>
      <c r="H110" s="286"/>
      <c r="I110" s="165"/>
      <c r="J110" s="165"/>
      <c r="K110" s="63"/>
      <c r="L110" s="63"/>
      <c r="M110" s="63"/>
      <c r="N110" s="63"/>
      <c r="O110" s="63"/>
      <c r="P110" s="63"/>
      <c r="Q110" s="289"/>
      <c r="R110" s="289"/>
      <c r="S110" s="290"/>
      <c r="T110" s="165"/>
      <c r="U110" s="165"/>
    </row>
    <row r="111" spans="1:21" x14ac:dyDescent="0.3">
      <c r="A111" s="165"/>
      <c r="B111" s="289"/>
      <c r="C111" s="286"/>
      <c r="D111" s="289"/>
      <c r="E111" s="289"/>
      <c r="F111" s="165"/>
      <c r="G111" s="165"/>
      <c r="H111" s="286"/>
      <c r="I111" s="165"/>
      <c r="J111" s="165"/>
      <c r="K111" s="63"/>
      <c r="L111" s="63"/>
      <c r="M111" s="63"/>
      <c r="N111" s="63"/>
      <c r="O111" s="63"/>
      <c r="P111" s="63"/>
      <c r="Q111" s="289"/>
      <c r="R111" s="289"/>
      <c r="S111" s="290"/>
      <c r="T111" s="165"/>
      <c r="U111" s="165"/>
    </row>
    <row r="112" spans="1:21" x14ac:dyDescent="0.3">
      <c r="A112" s="165"/>
      <c r="B112" s="289"/>
      <c r="C112" s="286"/>
      <c r="D112" s="289"/>
      <c r="E112" s="289"/>
      <c r="F112" s="165"/>
      <c r="G112" s="165"/>
      <c r="H112" s="286"/>
      <c r="I112" s="165"/>
      <c r="J112" s="165"/>
      <c r="K112" s="63"/>
      <c r="L112" s="63"/>
      <c r="M112" s="63"/>
      <c r="N112" s="63"/>
      <c r="O112" s="63"/>
      <c r="P112" s="63"/>
      <c r="Q112" s="289"/>
      <c r="R112" s="289"/>
      <c r="S112" s="290"/>
      <c r="T112" s="165"/>
      <c r="U112" s="165"/>
    </row>
    <row r="113" spans="1:21" x14ac:dyDescent="0.3">
      <c r="A113" s="165"/>
      <c r="B113" s="289"/>
      <c r="C113" s="286"/>
      <c r="D113" s="289"/>
      <c r="E113" s="289"/>
      <c r="F113" s="165"/>
      <c r="G113" s="165"/>
      <c r="H113" s="286"/>
      <c r="I113" s="165"/>
      <c r="J113" s="165"/>
      <c r="K113" s="63"/>
      <c r="L113" s="63"/>
      <c r="M113" s="63"/>
      <c r="N113" s="63"/>
      <c r="O113" s="63"/>
      <c r="P113" s="63"/>
      <c r="Q113" s="289"/>
      <c r="R113" s="289"/>
      <c r="S113" s="290"/>
      <c r="T113" s="165"/>
      <c r="U113" s="165"/>
    </row>
    <row r="114" spans="1:21" x14ac:dyDescent="0.3">
      <c r="A114" s="165"/>
      <c r="B114" s="289"/>
      <c r="C114" s="286"/>
      <c r="D114" s="289"/>
      <c r="E114" s="289"/>
      <c r="F114" s="165"/>
      <c r="G114" s="165"/>
      <c r="H114" s="286"/>
      <c r="I114" s="165"/>
      <c r="J114" s="165"/>
      <c r="K114" s="63"/>
      <c r="L114" s="63"/>
      <c r="M114" s="63"/>
      <c r="N114" s="63"/>
      <c r="O114" s="63"/>
      <c r="P114" s="63"/>
      <c r="Q114" s="289"/>
      <c r="R114" s="289"/>
      <c r="S114" s="290"/>
      <c r="T114" s="165"/>
      <c r="U114" s="165"/>
    </row>
    <row r="115" spans="1:21" x14ac:dyDescent="0.3">
      <c r="A115" s="165"/>
      <c r="B115" s="289"/>
      <c r="C115" s="286"/>
      <c r="D115" s="289"/>
      <c r="E115" s="289"/>
      <c r="F115" s="165"/>
      <c r="G115" s="165"/>
      <c r="H115" s="286"/>
      <c r="I115" s="165"/>
      <c r="J115" s="165"/>
      <c r="K115" s="63"/>
      <c r="L115" s="63"/>
      <c r="M115" s="63"/>
      <c r="N115" s="63"/>
      <c r="O115" s="63"/>
      <c r="P115" s="63"/>
      <c r="Q115" s="289"/>
      <c r="R115" s="289"/>
      <c r="S115" s="290"/>
      <c r="T115" s="165"/>
      <c r="U115" s="165"/>
    </row>
    <row r="116" spans="1:21" x14ac:dyDescent="0.3">
      <c r="A116" s="165"/>
      <c r="B116" s="289"/>
      <c r="C116" s="286"/>
      <c r="D116" s="289"/>
      <c r="E116" s="289"/>
      <c r="F116" s="165"/>
      <c r="G116" s="165"/>
      <c r="H116" s="286"/>
      <c r="I116" s="165"/>
      <c r="J116" s="165"/>
      <c r="K116" s="63"/>
      <c r="L116" s="63"/>
      <c r="M116" s="63"/>
      <c r="N116" s="63"/>
      <c r="O116" s="63"/>
      <c r="P116" s="63"/>
      <c r="Q116" s="289"/>
      <c r="R116" s="289"/>
      <c r="S116" s="290"/>
      <c r="T116" s="165"/>
      <c r="U116" s="165"/>
    </row>
    <row r="117" spans="1:21" x14ac:dyDescent="0.3">
      <c r="A117" s="165"/>
      <c r="B117" s="289"/>
      <c r="C117" s="286"/>
      <c r="D117" s="289"/>
      <c r="E117" s="289"/>
      <c r="F117" s="165"/>
      <c r="G117" s="165"/>
      <c r="H117" s="286"/>
      <c r="I117" s="165"/>
      <c r="J117" s="165"/>
      <c r="K117" s="63"/>
      <c r="L117" s="63"/>
      <c r="M117" s="63"/>
      <c r="N117" s="63"/>
      <c r="O117" s="63"/>
      <c r="P117" s="63"/>
      <c r="Q117" s="289"/>
      <c r="R117" s="289"/>
      <c r="S117" s="290"/>
      <c r="T117" s="165"/>
      <c r="U117" s="165"/>
    </row>
    <row r="118" spans="1:21" x14ac:dyDescent="0.3">
      <c r="A118" s="165"/>
      <c r="B118" s="289"/>
      <c r="C118" s="286"/>
      <c r="D118" s="289"/>
      <c r="E118" s="289"/>
      <c r="F118" s="165"/>
      <c r="G118" s="165"/>
      <c r="H118" s="286"/>
      <c r="I118" s="165"/>
      <c r="J118" s="165"/>
      <c r="K118" s="63"/>
      <c r="L118" s="63"/>
      <c r="M118" s="63"/>
      <c r="N118" s="63"/>
      <c r="O118" s="63"/>
      <c r="P118" s="63"/>
      <c r="Q118" s="289"/>
      <c r="R118" s="289"/>
      <c r="S118" s="290"/>
      <c r="T118" s="165"/>
      <c r="U118" s="165"/>
    </row>
    <row r="119" spans="1:21" x14ac:dyDescent="0.3">
      <c r="A119" s="165"/>
      <c r="B119" s="289"/>
      <c r="C119" s="286"/>
      <c r="D119" s="289"/>
      <c r="E119" s="289"/>
      <c r="F119" s="165"/>
      <c r="G119" s="165"/>
      <c r="H119" s="286"/>
      <c r="I119" s="165"/>
      <c r="J119" s="165"/>
      <c r="K119" s="63"/>
      <c r="L119" s="63"/>
      <c r="M119" s="63"/>
      <c r="N119" s="63"/>
      <c r="O119" s="63"/>
      <c r="P119" s="63"/>
      <c r="Q119" s="289"/>
      <c r="R119" s="289"/>
      <c r="S119" s="290"/>
      <c r="T119" s="165"/>
      <c r="U119" s="165"/>
    </row>
    <row r="120" spans="1:21" x14ac:dyDescent="0.3">
      <c r="A120" s="165"/>
      <c r="B120" s="289"/>
      <c r="C120" s="286"/>
      <c r="D120" s="289"/>
      <c r="E120" s="289"/>
      <c r="F120" s="165"/>
      <c r="G120" s="165"/>
      <c r="H120" s="286"/>
      <c r="I120" s="165"/>
      <c r="J120" s="165"/>
      <c r="K120" s="63"/>
      <c r="L120" s="63"/>
      <c r="M120" s="63"/>
      <c r="N120" s="63"/>
      <c r="O120" s="63"/>
      <c r="P120" s="63"/>
      <c r="Q120" s="289"/>
      <c r="R120" s="289"/>
      <c r="S120" s="290"/>
      <c r="T120" s="165"/>
      <c r="U120" s="165"/>
    </row>
    <row r="121" spans="1:21" x14ac:dyDescent="0.3">
      <c r="A121" s="165"/>
      <c r="B121" s="289"/>
      <c r="C121" s="286"/>
      <c r="D121" s="289"/>
      <c r="E121" s="289"/>
      <c r="F121" s="165"/>
      <c r="G121" s="165"/>
      <c r="H121" s="286"/>
      <c r="I121" s="165"/>
      <c r="J121" s="165"/>
      <c r="K121" s="63"/>
      <c r="L121" s="63"/>
      <c r="M121" s="63"/>
      <c r="N121" s="63"/>
      <c r="O121" s="63"/>
      <c r="P121" s="63"/>
      <c r="Q121" s="289"/>
      <c r="R121" s="289"/>
      <c r="S121" s="290"/>
      <c r="T121" s="165"/>
      <c r="U121" s="165"/>
    </row>
    <row r="122" spans="1:21" x14ac:dyDescent="0.3">
      <c r="A122" s="165"/>
      <c r="B122" s="289"/>
      <c r="C122" s="286"/>
      <c r="D122" s="289"/>
      <c r="E122" s="289"/>
      <c r="F122" s="165"/>
      <c r="G122" s="165"/>
      <c r="H122" s="286"/>
      <c r="I122" s="165"/>
      <c r="J122" s="165"/>
      <c r="K122" s="63"/>
      <c r="L122" s="63"/>
      <c r="M122" s="63"/>
      <c r="N122" s="63"/>
      <c r="O122" s="63"/>
      <c r="P122" s="63"/>
      <c r="Q122" s="289"/>
      <c r="R122" s="289"/>
      <c r="S122" s="290"/>
      <c r="T122" s="165"/>
      <c r="U122" s="165"/>
    </row>
    <row r="123" spans="1:21" x14ac:dyDescent="0.3">
      <c r="A123" s="165"/>
      <c r="B123" s="289"/>
      <c r="C123" s="286"/>
      <c r="D123" s="289"/>
      <c r="E123" s="289"/>
      <c r="F123" s="165"/>
      <c r="G123" s="165"/>
      <c r="H123" s="286"/>
      <c r="I123" s="165"/>
      <c r="J123" s="165"/>
      <c r="K123" s="63"/>
      <c r="L123" s="63"/>
      <c r="M123" s="63"/>
      <c r="N123" s="63"/>
      <c r="O123" s="63"/>
      <c r="P123" s="63"/>
      <c r="Q123" s="289"/>
      <c r="R123" s="289"/>
      <c r="S123" s="290"/>
      <c r="T123" s="165"/>
      <c r="U123" s="165"/>
    </row>
    <row r="124" spans="1:21" x14ac:dyDescent="0.3">
      <c r="A124" s="165"/>
      <c r="B124" s="289"/>
      <c r="C124" s="286"/>
      <c r="D124" s="289"/>
      <c r="E124" s="289"/>
      <c r="F124" s="165"/>
      <c r="G124" s="165"/>
      <c r="H124" s="286"/>
      <c r="I124" s="165"/>
      <c r="J124" s="165"/>
      <c r="K124" s="63"/>
      <c r="L124" s="63"/>
      <c r="M124" s="63"/>
      <c r="N124" s="63"/>
      <c r="O124" s="63"/>
      <c r="P124" s="63"/>
      <c r="Q124" s="289"/>
      <c r="R124" s="289"/>
      <c r="S124" s="290"/>
      <c r="T124" s="165"/>
      <c r="U124" s="165"/>
    </row>
    <row r="125" spans="1:21" x14ac:dyDescent="0.3">
      <c r="A125" s="165"/>
      <c r="B125" s="289"/>
      <c r="C125" s="286"/>
      <c r="D125" s="289"/>
      <c r="E125" s="289"/>
      <c r="F125" s="165"/>
      <c r="G125" s="165"/>
      <c r="H125" s="286"/>
      <c r="I125" s="165"/>
      <c r="J125" s="165"/>
      <c r="K125" s="63"/>
      <c r="L125" s="63"/>
      <c r="M125" s="63"/>
      <c r="N125" s="63"/>
      <c r="O125" s="63"/>
      <c r="P125" s="63"/>
      <c r="Q125" s="289"/>
      <c r="R125" s="289"/>
      <c r="S125" s="290"/>
      <c r="T125" s="165"/>
      <c r="U125" s="165"/>
    </row>
    <row r="126" spans="1:21" x14ac:dyDescent="0.3">
      <c r="A126" s="165"/>
      <c r="B126" s="289"/>
      <c r="C126" s="286"/>
      <c r="D126" s="289"/>
      <c r="E126" s="289"/>
      <c r="F126" s="165"/>
      <c r="G126" s="165"/>
      <c r="H126" s="286"/>
      <c r="I126" s="165"/>
      <c r="J126" s="165"/>
      <c r="K126" s="63"/>
      <c r="L126" s="63"/>
      <c r="M126" s="63"/>
      <c r="N126" s="63"/>
      <c r="O126" s="63"/>
      <c r="P126" s="63"/>
      <c r="Q126" s="289"/>
      <c r="R126" s="289"/>
      <c r="S126" s="290"/>
      <c r="T126" s="165"/>
      <c r="U126" s="165"/>
    </row>
    <row r="127" spans="1:21" x14ac:dyDescent="0.3">
      <c r="A127" s="165"/>
      <c r="B127" s="289"/>
      <c r="C127" s="286"/>
      <c r="D127" s="289"/>
      <c r="E127" s="289"/>
      <c r="F127" s="165"/>
      <c r="G127" s="165"/>
      <c r="H127" s="286"/>
      <c r="I127" s="165"/>
      <c r="J127" s="165"/>
      <c r="K127" s="63"/>
      <c r="L127" s="63"/>
      <c r="M127" s="63"/>
      <c r="N127" s="63"/>
      <c r="O127" s="63"/>
      <c r="P127" s="63"/>
      <c r="Q127" s="289"/>
      <c r="R127" s="289"/>
      <c r="S127" s="290"/>
      <c r="T127" s="165"/>
      <c r="U127" s="165"/>
    </row>
    <row r="128" spans="1:21" x14ac:dyDescent="0.3">
      <c r="A128" s="165"/>
      <c r="B128" s="289"/>
      <c r="C128" s="286"/>
      <c r="D128" s="289"/>
      <c r="E128" s="289"/>
      <c r="F128" s="165"/>
      <c r="G128" s="165"/>
      <c r="H128" s="286"/>
      <c r="I128" s="165"/>
      <c r="J128" s="165"/>
      <c r="K128" s="63"/>
      <c r="L128" s="63"/>
      <c r="M128" s="63"/>
      <c r="N128" s="63"/>
      <c r="O128" s="63"/>
      <c r="P128" s="63"/>
      <c r="Q128" s="289"/>
      <c r="R128" s="289"/>
      <c r="S128" s="290"/>
      <c r="T128" s="165"/>
      <c r="U128" s="165"/>
    </row>
    <row r="129" spans="1:21" x14ac:dyDescent="0.3">
      <c r="A129" s="165"/>
      <c r="B129" s="289"/>
      <c r="C129" s="286"/>
      <c r="D129" s="289"/>
      <c r="E129" s="289"/>
      <c r="F129" s="165"/>
      <c r="G129" s="165"/>
      <c r="H129" s="286"/>
      <c r="I129" s="165"/>
      <c r="J129" s="165"/>
      <c r="K129" s="63"/>
      <c r="L129" s="63"/>
      <c r="M129" s="63"/>
      <c r="N129" s="63"/>
      <c r="O129" s="63"/>
      <c r="P129" s="63"/>
      <c r="Q129" s="289"/>
      <c r="R129" s="289"/>
      <c r="S129" s="290"/>
      <c r="T129" s="165"/>
      <c r="U129" s="165"/>
    </row>
    <row r="130" spans="1:21" x14ac:dyDescent="0.3">
      <c r="A130" s="165"/>
      <c r="B130" s="289"/>
      <c r="C130" s="286"/>
      <c r="D130" s="289"/>
      <c r="E130" s="289"/>
      <c r="F130" s="165"/>
      <c r="G130" s="165"/>
      <c r="H130" s="286"/>
      <c r="I130" s="165"/>
      <c r="J130" s="165"/>
      <c r="K130" s="63"/>
      <c r="L130" s="63"/>
      <c r="M130" s="63"/>
      <c r="N130" s="63"/>
      <c r="O130" s="63"/>
      <c r="P130" s="63"/>
      <c r="Q130" s="289"/>
      <c r="R130" s="289"/>
      <c r="S130" s="290"/>
      <c r="T130" s="165"/>
      <c r="U130" s="165"/>
    </row>
    <row r="131" spans="1:21" x14ac:dyDescent="0.3">
      <c r="A131" s="165"/>
      <c r="B131" s="289"/>
      <c r="C131" s="286"/>
      <c r="D131" s="289"/>
      <c r="E131" s="289"/>
      <c r="F131" s="165"/>
      <c r="G131" s="165"/>
      <c r="H131" s="286"/>
      <c r="I131" s="165"/>
      <c r="J131" s="165"/>
      <c r="K131" s="63"/>
      <c r="L131" s="63"/>
      <c r="M131" s="63"/>
      <c r="N131" s="63"/>
      <c r="O131" s="63"/>
      <c r="P131" s="63"/>
      <c r="Q131" s="289"/>
      <c r="R131" s="289"/>
      <c r="S131" s="290"/>
      <c r="T131" s="165"/>
      <c r="U131" s="165"/>
    </row>
    <row r="132" spans="1:21" x14ac:dyDescent="0.3">
      <c r="A132" s="165"/>
      <c r="B132" s="289"/>
      <c r="C132" s="286"/>
      <c r="D132" s="289"/>
      <c r="E132" s="289"/>
      <c r="F132" s="165"/>
      <c r="G132" s="165"/>
      <c r="H132" s="286"/>
      <c r="I132" s="165"/>
      <c r="J132" s="165"/>
      <c r="K132" s="63"/>
      <c r="L132" s="63"/>
      <c r="M132" s="63"/>
      <c r="N132" s="63"/>
      <c r="O132" s="63"/>
      <c r="P132" s="63"/>
      <c r="Q132" s="289"/>
      <c r="R132" s="289"/>
      <c r="S132" s="290"/>
      <c r="T132" s="165"/>
      <c r="U132" s="165"/>
    </row>
    <row r="133" spans="1:21" x14ac:dyDescent="0.3">
      <c r="A133" s="165"/>
      <c r="B133" s="289"/>
      <c r="C133" s="286"/>
      <c r="D133" s="289"/>
      <c r="E133" s="289"/>
      <c r="F133" s="165"/>
      <c r="G133" s="165"/>
      <c r="H133" s="286"/>
      <c r="I133" s="165"/>
      <c r="J133" s="165"/>
      <c r="K133" s="63"/>
      <c r="L133" s="63"/>
      <c r="M133" s="63"/>
      <c r="N133" s="63"/>
      <c r="O133" s="63"/>
      <c r="P133" s="63"/>
      <c r="Q133" s="289"/>
      <c r="R133" s="289"/>
      <c r="S133" s="290"/>
      <c r="T133" s="165"/>
      <c r="U133" s="165"/>
    </row>
    <row r="134" spans="1:21" x14ac:dyDescent="0.3">
      <c r="A134" s="165"/>
      <c r="B134" s="289"/>
      <c r="C134" s="286"/>
      <c r="D134" s="289"/>
      <c r="E134" s="289"/>
      <c r="F134" s="165"/>
      <c r="G134" s="165"/>
      <c r="H134" s="286"/>
      <c r="I134" s="165"/>
      <c r="J134" s="165"/>
      <c r="K134" s="63"/>
      <c r="L134" s="63"/>
      <c r="M134" s="63"/>
      <c r="N134" s="63"/>
      <c r="O134" s="63"/>
      <c r="P134" s="63"/>
      <c r="Q134" s="289"/>
      <c r="R134" s="289"/>
      <c r="S134" s="290"/>
      <c r="T134" s="165"/>
      <c r="U134" s="165"/>
    </row>
    <row r="135" spans="1:21" x14ac:dyDescent="0.3">
      <c r="A135" s="165"/>
      <c r="B135" s="289"/>
      <c r="C135" s="286"/>
      <c r="D135" s="289"/>
      <c r="E135" s="289"/>
      <c r="F135" s="165"/>
      <c r="G135" s="165"/>
      <c r="H135" s="286"/>
      <c r="I135" s="165"/>
      <c r="J135" s="165"/>
      <c r="K135" s="63"/>
      <c r="L135" s="63"/>
      <c r="M135" s="63"/>
      <c r="N135" s="63"/>
      <c r="O135" s="63"/>
      <c r="P135" s="63"/>
      <c r="Q135" s="289"/>
      <c r="R135" s="289"/>
      <c r="S135" s="290"/>
      <c r="T135" s="165"/>
      <c r="U135" s="165"/>
    </row>
    <row r="136" spans="1:21" x14ac:dyDescent="0.3">
      <c r="A136" s="165"/>
      <c r="B136" s="289"/>
      <c r="C136" s="286"/>
      <c r="D136" s="289"/>
      <c r="E136" s="289"/>
      <c r="F136" s="165"/>
      <c r="G136" s="165"/>
      <c r="H136" s="286"/>
      <c r="I136" s="165"/>
      <c r="J136" s="165"/>
      <c r="K136" s="63"/>
      <c r="L136" s="63"/>
      <c r="M136" s="63"/>
      <c r="N136" s="63"/>
      <c r="O136" s="63"/>
      <c r="P136" s="63"/>
      <c r="Q136" s="289"/>
      <c r="R136" s="289"/>
      <c r="S136" s="290"/>
      <c r="T136" s="165"/>
      <c r="U136" s="165"/>
    </row>
    <row r="137" spans="1:21" x14ac:dyDescent="0.3">
      <c r="A137" s="165"/>
      <c r="B137" s="289"/>
      <c r="C137" s="286"/>
      <c r="D137" s="289"/>
      <c r="E137" s="289"/>
      <c r="F137" s="165"/>
      <c r="G137" s="165"/>
      <c r="H137" s="286"/>
      <c r="I137" s="165"/>
      <c r="J137" s="165"/>
      <c r="K137" s="63"/>
      <c r="L137" s="63"/>
      <c r="M137" s="63"/>
      <c r="N137" s="63"/>
      <c r="O137" s="63"/>
      <c r="P137" s="63"/>
      <c r="Q137" s="289"/>
      <c r="R137" s="289"/>
      <c r="S137" s="290"/>
      <c r="T137" s="165"/>
      <c r="U137" s="165"/>
    </row>
    <row r="138" spans="1:21" x14ac:dyDescent="0.3">
      <c r="A138" s="165"/>
      <c r="B138" s="289"/>
      <c r="C138" s="286"/>
      <c r="D138" s="289"/>
      <c r="E138" s="289"/>
      <c r="F138" s="165"/>
      <c r="G138" s="165"/>
      <c r="H138" s="286"/>
      <c r="I138" s="165"/>
      <c r="J138" s="165"/>
      <c r="K138" s="63"/>
      <c r="L138" s="63"/>
      <c r="M138" s="63"/>
      <c r="N138" s="63"/>
      <c r="O138" s="63"/>
      <c r="P138" s="63"/>
      <c r="Q138" s="289"/>
      <c r="R138" s="289"/>
      <c r="S138" s="290"/>
      <c r="T138" s="165"/>
      <c r="U138" s="165"/>
    </row>
    <row r="139" spans="1:21" x14ac:dyDescent="0.3">
      <c r="A139" s="165"/>
      <c r="B139" s="289"/>
      <c r="C139" s="286"/>
      <c r="D139" s="289"/>
      <c r="E139" s="289"/>
      <c r="F139" s="165"/>
      <c r="G139" s="165"/>
      <c r="H139" s="286"/>
      <c r="I139" s="165"/>
      <c r="J139" s="165"/>
      <c r="K139" s="63"/>
      <c r="L139" s="63"/>
      <c r="M139" s="63"/>
      <c r="N139" s="63"/>
      <c r="O139" s="63"/>
      <c r="P139" s="63"/>
      <c r="Q139" s="289"/>
      <c r="R139" s="289"/>
      <c r="S139" s="290"/>
      <c r="T139" s="165"/>
      <c r="U139" s="165"/>
    </row>
    <row r="140" spans="1:21" x14ac:dyDescent="0.3">
      <c r="A140" s="165"/>
      <c r="B140" s="289"/>
      <c r="C140" s="286"/>
      <c r="D140" s="289"/>
      <c r="E140" s="289"/>
      <c r="F140" s="165"/>
      <c r="G140" s="165"/>
      <c r="H140" s="286"/>
      <c r="I140" s="165"/>
      <c r="J140" s="165"/>
      <c r="K140" s="63"/>
      <c r="L140" s="63"/>
      <c r="M140" s="63"/>
      <c r="N140" s="63"/>
      <c r="O140" s="63"/>
      <c r="P140" s="63"/>
      <c r="Q140" s="289"/>
      <c r="R140" s="289"/>
      <c r="S140" s="290"/>
      <c r="T140" s="165"/>
      <c r="U140" s="165"/>
    </row>
    <row r="141" spans="1:21" x14ac:dyDescent="0.3">
      <c r="A141" s="165"/>
      <c r="B141" s="289"/>
      <c r="C141" s="286"/>
      <c r="D141" s="289"/>
      <c r="E141" s="289"/>
      <c r="F141" s="165"/>
      <c r="G141" s="165"/>
      <c r="H141" s="286"/>
      <c r="I141" s="165"/>
      <c r="J141" s="165"/>
      <c r="K141" s="63"/>
      <c r="L141" s="63"/>
      <c r="M141" s="63"/>
      <c r="N141" s="63"/>
      <c r="O141" s="63"/>
      <c r="P141" s="63"/>
      <c r="Q141" s="289"/>
      <c r="R141" s="289"/>
      <c r="S141" s="290"/>
      <c r="T141" s="165"/>
      <c r="U141" s="165"/>
    </row>
    <row r="142" spans="1:21" x14ac:dyDescent="0.3">
      <c r="A142" s="165"/>
      <c r="B142" s="289"/>
      <c r="C142" s="286"/>
      <c r="D142" s="289"/>
      <c r="E142" s="289"/>
      <c r="F142" s="165"/>
      <c r="G142" s="165"/>
      <c r="H142" s="286"/>
      <c r="I142" s="165"/>
      <c r="J142" s="165"/>
      <c r="K142" s="63"/>
      <c r="L142" s="63"/>
      <c r="M142" s="63"/>
      <c r="N142" s="63"/>
      <c r="O142" s="63"/>
      <c r="P142" s="63"/>
      <c r="Q142" s="289"/>
      <c r="R142" s="289"/>
      <c r="S142" s="290"/>
      <c r="T142" s="165"/>
      <c r="U142" s="165"/>
    </row>
    <row r="143" spans="1:21" x14ac:dyDescent="0.3">
      <c r="A143" s="165"/>
      <c r="B143" s="289"/>
      <c r="C143" s="286"/>
      <c r="D143" s="289"/>
      <c r="E143" s="289"/>
      <c r="F143" s="165"/>
      <c r="G143" s="165"/>
      <c r="H143" s="286"/>
      <c r="I143" s="165"/>
      <c r="J143" s="165"/>
      <c r="K143" s="63"/>
      <c r="L143" s="63"/>
      <c r="M143" s="63"/>
      <c r="N143" s="63"/>
      <c r="O143" s="63"/>
      <c r="P143" s="63"/>
      <c r="Q143" s="289"/>
      <c r="R143" s="289"/>
      <c r="S143" s="290"/>
      <c r="T143" s="165"/>
      <c r="U143" s="165"/>
    </row>
    <row r="144" spans="1:21" x14ac:dyDescent="0.3">
      <c r="A144" s="165"/>
      <c r="B144" s="289"/>
      <c r="C144" s="286"/>
      <c r="D144" s="289"/>
      <c r="E144" s="289"/>
      <c r="F144" s="165"/>
      <c r="G144" s="165"/>
      <c r="H144" s="286"/>
      <c r="I144" s="165"/>
      <c r="J144" s="165"/>
      <c r="K144" s="63"/>
      <c r="L144" s="63"/>
      <c r="M144" s="63"/>
      <c r="N144" s="63"/>
      <c r="O144" s="63"/>
      <c r="P144" s="63"/>
      <c r="Q144" s="289"/>
      <c r="R144" s="289"/>
      <c r="S144" s="290"/>
      <c r="T144" s="165"/>
      <c r="U144" s="165"/>
    </row>
    <row r="145" spans="1:21" x14ac:dyDescent="0.3">
      <c r="A145" s="165"/>
      <c r="B145" s="289"/>
      <c r="C145" s="286"/>
      <c r="D145" s="289"/>
      <c r="E145" s="289"/>
      <c r="F145" s="165"/>
      <c r="G145" s="165"/>
      <c r="H145" s="286"/>
      <c r="I145" s="165"/>
      <c r="J145" s="165"/>
      <c r="K145" s="63"/>
      <c r="L145" s="63"/>
      <c r="M145" s="63"/>
      <c r="N145" s="63"/>
      <c r="O145" s="63"/>
      <c r="P145" s="63"/>
      <c r="Q145" s="289"/>
      <c r="R145" s="289"/>
      <c r="S145" s="290"/>
      <c r="T145" s="165"/>
      <c r="U145" s="165"/>
    </row>
    <row r="146" spans="1:21" x14ac:dyDescent="0.3">
      <c r="A146" s="165"/>
      <c r="B146" s="289"/>
      <c r="C146" s="286"/>
      <c r="D146" s="289"/>
      <c r="E146" s="289"/>
      <c r="F146" s="165"/>
      <c r="G146" s="165"/>
      <c r="H146" s="286"/>
      <c r="I146" s="165"/>
      <c r="J146" s="165"/>
      <c r="K146" s="63"/>
      <c r="L146" s="63"/>
      <c r="M146" s="63"/>
      <c r="N146" s="63"/>
      <c r="O146" s="63"/>
      <c r="P146" s="63"/>
      <c r="Q146" s="289"/>
      <c r="R146" s="289"/>
      <c r="S146" s="290"/>
      <c r="T146" s="165"/>
      <c r="U146" s="165"/>
    </row>
    <row r="147" spans="1:21" x14ac:dyDescent="0.3">
      <c r="A147" s="165"/>
      <c r="B147" s="289"/>
      <c r="C147" s="286"/>
      <c r="D147" s="289"/>
      <c r="E147" s="289"/>
      <c r="F147" s="165"/>
      <c r="G147" s="165"/>
      <c r="H147" s="286"/>
      <c r="I147" s="165"/>
      <c r="J147" s="165"/>
      <c r="K147" s="63"/>
      <c r="L147" s="63"/>
      <c r="M147" s="63"/>
      <c r="N147" s="63"/>
      <c r="O147" s="63"/>
      <c r="P147" s="63"/>
      <c r="Q147" s="289"/>
      <c r="R147" s="289"/>
      <c r="S147" s="290"/>
      <c r="T147" s="165"/>
      <c r="U147" s="165"/>
    </row>
    <row r="148" spans="1:21" x14ac:dyDescent="0.3">
      <c r="A148" s="165"/>
      <c r="B148" s="289"/>
      <c r="C148" s="286"/>
      <c r="D148" s="289"/>
      <c r="E148" s="289"/>
      <c r="F148" s="165"/>
      <c r="G148" s="165"/>
      <c r="H148" s="286"/>
      <c r="I148" s="165"/>
      <c r="J148" s="165"/>
      <c r="K148" s="63"/>
      <c r="L148" s="63"/>
      <c r="M148" s="63"/>
      <c r="N148" s="63"/>
      <c r="O148" s="63"/>
      <c r="P148" s="63"/>
      <c r="Q148" s="289"/>
      <c r="R148" s="289"/>
      <c r="S148" s="290"/>
      <c r="T148" s="165"/>
      <c r="U148" s="165"/>
    </row>
    <row r="149" spans="1:21" x14ac:dyDescent="0.3">
      <c r="A149" s="165"/>
      <c r="B149" s="289"/>
      <c r="C149" s="286"/>
      <c r="D149" s="289"/>
      <c r="E149" s="289"/>
      <c r="F149" s="165"/>
      <c r="G149" s="165"/>
      <c r="H149" s="286"/>
      <c r="I149" s="165"/>
      <c r="J149" s="165"/>
      <c r="K149" s="63"/>
      <c r="L149" s="63"/>
      <c r="M149" s="63"/>
      <c r="N149" s="63"/>
      <c r="O149" s="63"/>
      <c r="P149" s="63"/>
      <c r="Q149" s="289"/>
      <c r="R149" s="289"/>
      <c r="S149" s="290"/>
      <c r="T149" s="165"/>
      <c r="U149" s="165"/>
    </row>
    <row r="150" spans="1:21" x14ac:dyDescent="0.3">
      <c r="A150" s="165"/>
      <c r="B150" s="289"/>
      <c r="C150" s="286"/>
      <c r="D150" s="289"/>
      <c r="E150" s="289"/>
      <c r="F150" s="165"/>
      <c r="G150" s="165"/>
      <c r="H150" s="286"/>
      <c r="I150" s="165"/>
      <c r="J150" s="165"/>
      <c r="K150" s="63"/>
      <c r="L150" s="63"/>
      <c r="M150" s="63"/>
      <c r="N150" s="63"/>
      <c r="O150" s="63"/>
      <c r="P150" s="63"/>
      <c r="Q150" s="289"/>
      <c r="R150" s="289"/>
      <c r="S150" s="290"/>
      <c r="T150" s="165"/>
      <c r="U150" s="165"/>
    </row>
    <row r="151" spans="1:21" x14ac:dyDescent="0.3">
      <c r="A151" s="165"/>
      <c r="B151" s="289"/>
      <c r="C151" s="286"/>
      <c r="D151" s="289"/>
      <c r="E151" s="289"/>
      <c r="F151" s="165"/>
      <c r="G151" s="165"/>
      <c r="H151" s="286"/>
      <c r="I151" s="165"/>
      <c r="J151" s="165"/>
      <c r="K151" s="63"/>
      <c r="L151" s="63"/>
      <c r="M151" s="63"/>
      <c r="N151" s="63"/>
      <c r="O151" s="63"/>
      <c r="P151" s="63"/>
      <c r="Q151" s="289"/>
      <c r="R151" s="289"/>
      <c r="S151" s="290"/>
      <c r="T151" s="165"/>
      <c r="U151" s="165"/>
    </row>
    <row r="152" spans="1:21" x14ac:dyDescent="0.3">
      <c r="A152" s="165"/>
      <c r="B152" s="289"/>
      <c r="C152" s="286"/>
      <c r="D152" s="289"/>
      <c r="E152" s="289"/>
      <c r="F152" s="165"/>
      <c r="G152" s="165"/>
      <c r="H152" s="286"/>
      <c r="I152" s="165"/>
      <c r="J152" s="165"/>
      <c r="K152" s="63"/>
      <c r="L152" s="63"/>
      <c r="M152" s="63"/>
      <c r="N152" s="63"/>
      <c r="O152" s="63"/>
      <c r="P152" s="63"/>
      <c r="Q152" s="289"/>
      <c r="R152" s="289"/>
      <c r="S152" s="290"/>
      <c r="T152" s="165"/>
      <c r="U152" s="165"/>
    </row>
    <row r="153" spans="1:21" x14ac:dyDescent="0.3">
      <c r="A153" s="165"/>
      <c r="B153" s="289"/>
      <c r="C153" s="286"/>
      <c r="D153" s="289"/>
      <c r="E153" s="289"/>
      <c r="F153" s="165"/>
      <c r="G153" s="165"/>
      <c r="H153" s="286"/>
      <c r="I153" s="165"/>
      <c r="J153" s="165"/>
      <c r="K153" s="63"/>
      <c r="L153" s="63"/>
      <c r="M153" s="63"/>
      <c r="N153" s="63"/>
      <c r="O153" s="63"/>
      <c r="P153" s="63"/>
      <c r="Q153" s="289"/>
      <c r="R153" s="289"/>
      <c r="S153" s="290"/>
      <c r="T153" s="165"/>
      <c r="U153" s="165"/>
    </row>
    <row r="154" spans="1:21" x14ac:dyDescent="0.3">
      <c r="A154" s="165"/>
      <c r="B154" s="289"/>
      <c r="C154" s="286"/>
      <c r="D154" s="289"/>
      <c r="E154" s="289"/>
      <c r="F154" s="165"/>
      <c r="G154" s="165"/>
      <c r="H154" s="286"/>
      <c r="I154" s="165"/>
      <c r="J154" s="165"/>
      <c r="K154" s="63"/>
      <c r="L154" s="63"/>
      <c r="M154" s="63"/>
      <c r="N154" s="63"/>
      <c r="O154" s="63"/>
      <c r="P154" s="63"/>
      <c r="Q154" s="289"/>
      <c r="R154" s="289"/>
      <c r="S154" s="290"/>
      <c r="T154" s="165"/>
      <c r="U154" s="165"/>
    </row>
    <row r="155" spans="1:21" x14ac:dyDescent="0.3">
      <c r="A155" s="165"/>
      <c r="B155" s="289"/>
      <c r="C155" s="286"/>
      <c r="D155" s="289"/>
      <c r="E155" s="289"/>
      <c r="F155" s="165"/>
      <c r="G155" s="165"/>
      <c r="H155" s="286"/>
      <c r="I155" s="165"/>
      <c r="J155" s="165"/>
      <c r="K155" s="63"/>
      <c r="L155" s="63"/>
      <c r="M155" s="63"/>
      <c r="N155" s="63"/>
      <c r="O155" s="63"/>
      <c r="P155" s="63"/>
      <c r="Q155" s="289"/>
      <c r="R155" s="289"/>
      <c r="S155" s="290"/>
      <c r="T155" s="165"/>
      <c r="U155" s="165"/>
    </row>
    <row r="156" spans="1:21" x14ac:dyDescent="0.3">
      <c r="A156" s="165"/>
      <c r="B156" s="289"/>
      <c r="C156" s="286"/>
      <c r="D156" s="289"/>
      <c r="E156" s="289"/>
      <c r="F156" s="165"/>
      <c r="G156" s="165"/>
      <c r="H156" s="286"/>
      <c r="I156" s="165"/>
      <c r="J156" s="165"/>
      <c r="K156" s="63"/>
      <c r="L156" s="63"/>
      <c r="M156" s="63"/>
      <c r="N156" s="63"/>
      <c r="O156" s="63"/>
      <c r="P156" s="63"/>
      <c r="Q156" s="289"/>
      <c r="R156" s="289"/>
      <c r="S156" s="290"/>
      <c r="T156" s="165"/>
      <c r="U156" s="165"/>
    </row>
    <row r="157" spans="1:21" x14ac:dyDescent="0.3">
      <c r="A157" s="165"/>
      <c r="B157" s="289"/>
      <c r="C157" s="286"/>
      <c r="D157" s="289"/>
      <c r="E157" s="289"/>
      <c r="F157" s="165"/>
      <c r="G157" s="165"/>
      <c r="H157" s="286"/>
      <c r="I157" s="165"/>
      <c r="J157" s="165"/>
      <c r="K157" s="63"/>
      <c r="L157" s="63"/>
      <c r="M157" s="63"/>
      <c r="N157" s="63"/>
      <c r="O157" s="63"/>
      <c r="P157" s="63"/>
      <c r="Q157" s="289"/>
      <c r="R157" s="289"/>
      <c r="S157" s="290"/>
      <c r="T157" s="165"/>
      <c r="U157" s="165"/>
    </row>
    <row r="158" spans="1:21" x14ac:dyDescent="0.3">
      <c r="A158" s="165"/>
      <c r="B158" s="289"/>
      <c r="C158" s="286"/>
      <c r="D158" s="289"/>
      <c r="E158" s="289"/>
      <c r="F158" s="165"/>
      <c r="G158" s="165"/>
      <c r="H158" s="286"/>
      <c r="I158" s="165"/>
      <c r="J158" s="165"/>
      <c r="K158" s="63"/>
      <c r="L158" s="63"/>
      <c r="M158" s="63"/>
      <c r="N158" s="63"/>
      <c r="O158" s="63"/>
      <c r="P158" s="63"/>
      <c r="Q158" s="289"/>
      <c r="R158" s="289"/>
      <c r="S158" s="290"/>
      <c r="T158" s="165"/>
      <c r="U158" s="165"/>
    </row>
    <row r="159" spans="1:21" x14ac:dyDescent="0.3">
      <c r="A159" s="165"/>
      <c r="B159" s="289"/>
      <c r="C159" s="286"/>
      <c r="D159" s="289"/>
      <c r="E159" s="289"/>
      <c r="F159" s="165"/>
      <c r="G159" s="165"/>
      <c r="H159" s="286"/>
      <c r="I159" s="165"/>
      <c r="J159" s="165"/>
      <c r="K159" s="63"/>
      <c r="L159" s="63"/>
      <c r="M159" s="63"/>
      <c r="N159" s="63"/>
      <c r="O159" s="63"/>
      <c r="P159" s="63"/>
      <c r="Q159" s="289"/>
      <c r="R159" s="289"/>
      <c r="S159" s="290"/>
      <c r="T159" s="165"/>
      <c r="U159" s="165"/>
    </row>
    <row r="160" spans="1:21" x14ac:dyDescent="0.3">
      <c r="A160" s="165"/>
      <c r="B160" s="289"/>
      <c r="C160" s="286"/>
      <c r="D160" s="289"/>
      <c r="E160" s="289"/>
      <c r="F160" s="165"/>
      <c r="G160" s="165"/>
      <c r="H160" s="286"/>
      <c r="I160" s="165"/>
      <c r="J160" s="165"/>
      <c r="K160" s="63"/>
      <c r="L160" s="63"/>
      <c r="M160" s="63"/>
      <c r="N160" s="63"/>
      <c r="O160" s="63"/>
      <c r="P160" s="63"/>
      <c r="Q160" s="289"/>
      <c r="R160" s="289"/>
      <c r="S160" s="290"/>
      <c r="T160" s="165"/>
      <c r="U160" s="165"/>
    </row>
    <row r="161" spans="1:21" x14ac:dyDescent="0.3">
      <c r="A161" s="165"/>
      <c r="B161" s="289"/>
      <c r="C161" s="286"/>
      <c r="D161" s="289"/>
      <c r="E161" s="289"/>
      <c r="F161" s="165"/>
      <c r="G161" s="165"/>
      <c r="H161" s="286"/>
      <c r="I161" s="165"/>
      <c r="J161" s="165"/>
      <c r="K161" s="63"/>
      <c r="L161" s="63"/>
      <c r="M161" s="63"/>
      <c r="N161" s="63"/>
      <c r="O161" s="63"/>
      <c r="P161" s="63"/>
      <c r="Q161" s="289"/>
      <c r="R161" s="289"/>
      <c r="S161" s="290"/>
      <c r="T161" s="165"/>
      <c r="U161" s="165"/>
    </row>
    <row r="162" spans="1:21" x14ac:dyDescent="0.3">
      <c r="A162" s="165"/>
      <c r="B162" s="289"/>
      <c r="C162" s="286"/>
      <c r="D162" s="289"/>
      <c r="E162" s="289"/>
      <c r="F162" s="165"/>
      <c r="G162" s="165"/>
      <c r="H162" s="286"/>
      <c r="I162" s="165"/>
      <c r="J162" s="165"/>
      <c r="K162" s="63"/>
      <c r="L162" s="63"/>
      <c r="M162" s="63"/>
      <c r="N162" s="63"/>
      <c r="O162" s="63"/>
      <c r="P162" s="63"/>
      <c r="Q162" s="289"/>
      <c r="R162" s="289"/>
      <c r="S162" s="290"/>
      <c r="T162" s="165"/>
      <c r="U162" s="165"/>
    </row>
    <row r="163" spans="1:21" x14ac:dyDescent="0.3">
      <c r="A163" s="165"/>
      <c r="B163" s="289"/>
      <c r="C163" s="286"/>
      <c r="D163" s="289"/>
      <c r="E163" s="289"/>
      <c r="F163" s="165"/>
      <c r="G163" s="165"/>
      <c r="H163" s="286"/>
      <c r="I163" s="165"/>
      <c r="J163" s="165"/>
      <c r="K163" s="63"/>
      <c r="L163" s="63"/>
      <c r="M163" s="63"/>
      <c r="N163" s="63"/>
      <c r="O163" s="63"/>
      <c r="P163" s="63"/>
      <c r="Q163" s="289"/>
      <c r="R163" s="289"/>
      <c r="S163" s="290"/>
      <c r="T163" s="165"/>
      <c r="U163" s="165"/>
    </row>
    <row r="164" spans="1:21" x14ac:dyDescent="0.3">
      <c r="A164" s="165"/>
      <c r="B164" s="289"/>
      <c r="C164" s="286"/>
      <c r="D164" s="289"/>
      <c r="E164" s="289"/>
      <c r="F164" s="165"/>
      <c r="G164" s="165"/>
      <c r="H164" s="286"/>
      <c r="I164" s="165"/>
      <c r="J164" s="165"/>
      <c r="K164" s="63"/>
      <c r="L164" s="63"/>
      <c r="M164" s="63"/>
      <c r="N164" s="63"/>
      <c r="O164" s="63"/>
      <c r="P164" s="63"/>
      <c r="Q164" s="289"/>
      <c r="R164" s="289"/>
      <c r="S164" s="290"/>
      <c r="T164" s="165"/>
      <c r="U164" s="165"/>
    </row>
    <row r="165" spans="1:21" x14ac:dyDescent="0.3">
      <c r="A165" s="165"/>
      <c r="B165" s="289"/>
      <c r="C165" s="286"/>
      <c r="D165" s="289"/>
      <c r="E165" s="289"/>
      <c r="F165" s="165"/>
      <c r="G165" s="165"/>
      <c r="H165" s="286"/>
      <c r="I165" s="165"/>
      <c r="J165" s="165"/>
      <c r="K165" s="63"/>
      <c r="L165" s="63"/>
      <c r="M165" s="63"/>
      <c r="N165" s="63"/>
      <c r="O165" s="63"/>
      <c r="P165" s="63"/>
      <c r="Q165" s="289"/>
      <c r="R165" s="289"/>
      <c r="S165" s="290"/>
      <c r="T165" s="165"/>
      <c r="U165" s="165"/>
    </row>
    <row r="166" spans="1:21" x14ac:dyDescent="0.3">
      <c r="A166" s="165"/>
      <c r="B166" s="289"/>
      <c r="C166" s="286"/>
      <c r="D166" s="289"/>
      <c r="E166" s="289"/>
      <c r="F166" s="165"/>
      <c r="G166" s="165"/>
      <c r="H166" s="286"/>
      <c r="I166" s="165"/>
      <c r="J166" s="165"/>
      <c r="K166" s="63"/>
      <c r="L166" s="63"/>
      <c r="M166" s="63"/>
      <c r="N166" s="63"/>
      <c r="O166" s="63"/>
      <c r="P166" s="63"/>
      <c r="Q166" s="289"/>
      <c r="R166" s="289"/>
      <c r="S166" s="290"/>
      <c r="T166" s="165"/>
      <c r="U166" s="165"/>
    </row>
    <row r="167" spans="1:21" x14ac:dyDescent="0.3">
      <c r="A167" s="165"/>
      <c r="B167" s="289"/>
      <c r="C167" s="286"/>
      <c r="D167" s="289"/>
      <c r="E167" s="289"/>
      <c r="F167" s="165"/>
      <c r="G167" s="165"/>
      <c r="H167" s="286"/>
      <c r="I167" s="165"/>
      <c r="J167" s="165"/>
      <c r="K167" s="63"/>
      <c r="L167" s="63"/>
      <c r="M167" s="63"/>
      <c r="N167" s="63"/>
      <c r="O167" s="63"/>
      <c r="P167" s="63"/>
      <c r="Q167" s="289"/>
      <c r="R167" s="289"/>
      <c r="S167" s="290"/>
      <c r="T167" s="165"/>
      <c r="U167" s="165"/>
    </row>
    <row r="168" spans="1:21" x14ac:dyDescent="0.3">
      <c r="A168" s="165"/>
      <c r="B168" s="289"/>
      <c r="C168" s="286"/>
      <c r="D168" s="289"/>
      <c r="E168" s="289"/>
      <c r="F168" s="165"/>
      <c r="G168" s="165"/>
      <c r="H168" s="286"/>
      <c r="I168" s="165"/>
      <c r="J168" s="165"/>
      <c r="K168" s="63"/>
      <c r="L168" s="63"/>
      <c r="M168" s="63"/>
      <c r="N168" s="63"/>
      <c r="O168" s="63"/>
      <c r="P168" s="63"/>
      <c r="Q168" s="289"/>
      <c r="R168" s="289"/>
      <c r="S168" s="290"/>
      <c r="T168" s="165"/>
      <c r="U168" s="165"/>
    </row>
    <row r="169" spans="1:21" x14ac:dyDescent="0.3">
      <c r="A169" s="165"/>
      <c r="B169" s="289"/>
      <c r="C169" s="286"/>
      <c r="D169" s="289"/>
      <c r="E169" s="289"/>
      <c r="F169" s="165"/>
      <c r="G169" s="165"/>
      <c r="H169" s="286"/>
      <c r="I169" s="165"/>
      <c r="J169" s="165"/>
      <c r="K169" s="63"/>
      <c r="L169" s="63"/>
      <c r="M169" s="63"/>
      <c r="N169" s="63"/>
      <c r="O169" s="63"/>
      <c r="P169" s="63"/>
      <c r="Q169" s="289"/>
      <c r="R169" s="289"/>
      <c r="S169" s="290"/>
      <c r="T169" s="165"/>
      <c r="U169" s="165"/>
    </row>
    <row r="170" spans="1:21" x14ac:dyDescent="0.3">
      <c r="A170" s="165"/>
      <c r="B170" s="289"/>
      <c r="C170" s="286"/>
      <c r="D170" s="289"/>
      <c r="E170" s="289"/>
      <c r="F170" s="165"/>
      <c r="G170" s="165"/>
      <c r="H170" s="286"/>
      <c r="I170" s="165"/>
      <c r="J170" s="165"/>
      <c r="K170" s="63"/>
      <c r="L170" s="63"/>
      <c r="M170" s="63"/>
      <c r="N170" s="63"/>
      <c r="O170" s="63"/>
      <c r="P170" s="63"/>
      <c r="Q170" s="289"/>
      <c r="R170" s="289"/>
      <c r="S170" s="290"/>
      <c r="T170" s="165"/>
      <c r="U170" s="165"/>
    </row>
    <row r="171" spans="1:21" x14ac:dyDescent="0.3">
      <c r="A171" s="165"/>
      <c r="B171" s="289"/>
      <c r="C171" s="286"/>
      <c r="D171" s="289"/>
      <c r="E171" s="289"/>
      <c r="F171" s="165"/>
      <c r="G171" s="165"/>
      <c r="H171" s="286"/>
      <c r="I171" s="165"/>
      <c r="J171" s="165"/>
      <c r="K171" s="63"/>
      <c r="L171" s="63"/>
      <c r="M171" s="63"/>
      <c r="N171" s="63"/>
      <c r="O171" s="63"/>
      <c r="P171" s="63"/>
      <c r="Q171" s="289"/>
      <c r="R171" s="289"/>
      <c r="S171" s="290"/>
      <c r="T171" s="165"/>
      <c r="U171" s="165"/>
    </row>
    <row r="172" spans="1:21" x14ac:dyDescent="0.3">
      <c r="A172" s="165"/>
      <c r="B172" s="289"/>
      <c r="C172" s="286"/>
      <c r="D172" s="289"/>
      <c r="E172" s="289"/>
      <c r="F172" s="165"/>
      <c r="G172" s="165"/>
      <c r="H172" s="286"/>
      <c r="I172" s="165"/>
      <c r="J172" s="165"/>
      <c r="K172" s="63"/>
      <c r="L172" s="63"/>
      <c r="M172" s="63"/>
      <c r="N172" s="63"/>
      <c r="O172" s="63"/>
      <c r="P172" s="63"/>
      <c r="Q172" s="289"/>
      <c r="R172" s="289"/>
      <c r="S172" s="290"/>
      <c r="T172" s="165"/>
      <c r="U172" s="165"/>
    </row>
    <row r="173" spans="1:21" x14ac:dyDescent="0.3">
      <c r="A173" s="165"/>
      <c r="B173" s="289"/>
      <c r="C173" s="286"/>
      <c r="D173" s="289"/>
      <c r="E173" s="289"/>
      <c r="F173" s="165"/>
      <c r="G173" s="165"/>
      <c r="H173" s="286"/>
      <c r="I173" s="165"/>
      <c r="J173" s="165"/>
      <c r="K173" s="63"/>
      <c r="L173" s="63"/>
      <c r="M173" s="63"/>
      <c r="N173" s="63"/>
      <c r="O173" s="63"/>
      <c r="P173" s="63"/>
      <c r="Q173" s="289"/>
      <c r="R173" s="289"/>
      <c r="S173" s="290"/>
      <c r="T173" s="165"/>
      <c r="U173" s="165"/>
    </row>
    <row r="174" spans="1:21" x14ac:dyDescent="0.3">
      <c r="A174" s="165"/>
      <c r="B174" s="289"/>
      <c r="C174" s="286"/>
      <c r="D174" s="289"/>
      <c r="E174" s="289"/>
      <c r="F174" s="165"/>
      <c r="G174" s="165"/>
      <c r="H174" s="286"/>
      <c r="I174" s="165"/>
      <c r="J174" s="165"/>
      <c r="K174" s="63"/>
      <c r="L174" s="63"/>
      <c r="M174" s="63"/>
      <c r="N174" s="63"/>
      <c r="O174" s="63"/>
      <c r="P174" s="63"/>
      <c r="Q174" s="289"/>
      <c r="R174" s="289"/>
      <c r="S174" s="290"/>
      <c r="T174" s="165"/>
      <c r="U174" s="165"/>
    </row>
    <row r="175" spans="1:21" x14ac:dyDescent="0.3">
      <c r="A175" s="165"/>
      <c r="B175" s="289"/>
      <c r="C175" s="286"/>
      <c r="D175" s="289"/>
      <c r="E175" s="289"/>
      <c r="F175" s="165"/>
      <c r="G175" s="165"/>
      <c r="H175" s="286"/>
      <c r="I175" s="165"/>
      <c r="J175" s="165"/>
      <c r="K175" s="63"/>
      <c r="L175" s="63"/>
      <c r="M175" s="63"/>
      <c r="N175" s="63"/>
      <c r="O175" s="63"/>
      <c r="P175" s="63"/>
      <c r="Q175" s="289"/>
      <c r="R175" s="289"/>
      <c r="S175" s="290"/>
      <c r="T175" s="165"/>
      <c r="U175" s="165"/>
    </row>
    <row r="176" spans="1:21" x14ac:dyDescent="0.3">
      <c r="A176" s="165"/>
      <c r="B176" s="289"/>
      <c r="C176" s="286"/>
      <c r="D176" s="289"/>
      <c r="E176" s="289"/>
      <c r="F176" s="165"/>
      <c r="G176" s="165"/>
      <c r="H176" s="286"/>
      <c r="I176" s="165"/>
      <c r="J176" s="165"/>
      <c r="K176" s="63"/>
      <c r="L176" s="63"/>
      <c r="M176" s="63"/>
      <c r="N176" s="63"/>
      <c r="O176" s="63"/>
      <c r="P176" s="63"/>
      <c r="Q176" s="289"/>
      <c r="R176" s="289"/>
      <c r="S176" s="290"/>
      <c r="T176" s="165"/>
      <c r="U176" s="165"/>
    </row>
    <row r="177" spans="1:21" x14ac:dyDescent="0.3">
      <c r="A177" s="165"/>
      <c r="B177" s="289"/>
      <c r="C177" s="286"/>
      <c r="D177" s="289"/>
      <c r="E177" s="289"/>
      <c r="F177" s="165"/>
      <c r="G177" s="165"/>
      <c r="H177" s="286"/>
      <c r="I177" s="165"/>
      <c r="J177" s="165"/>
      <c r="K177" s="63"/>
      <c r="L177" s="63"/>
      <c r="M177" s="63"/>
      <c r="N177" s="63"/>
      <c r="O177" s="63"/>
      <c r="P177" s="63"/>
      <c r="Q177" s="289"/>
      <c r="R177" s="289"/>
      <c r="S177" s="290"/>
      <c r="T177" s="165"/>
      <c r="U177" s="165"/>
    </row>
    <row r="178" spans="1:21" x14ac:dyDescent="0.3">
      <c r="A178" s="165"/>
      <c r="B178" s="289"/>
      <c r="C178" s="286"/>
      <c r="D178" s="289"/>
      <c r="E178" s="289"/>
      <c r="F178" s="165"/>
      <c r="G178" s="165"/>
      <c r="H178" s="286"/>
      <c r="I178" s="165"/>
      <c r="J178" s="165"/>
      <c r="K178" s="63"/>
      <c r="L178" s="63"/>
      <c r="M178" s="63"/>
      <c r="N178" s="63"/>
      <c r="O178" s="63"/>
      <c r="P178" s="63"/>
      <c r="Q178" s="289"/>
      <c r="R178" s="289"/>
      <c r="S178" s="290"/>
      <c r="T178" s="165"/>
      <c r="U178" s="165"/>
    </row>
    <row r="179" spans="1:21" x14ac:dyDescent="0.3">
      <c r="A179" s="165"/>
      <c r="B179" s="289"/>
      <c r="C179" s="286"/>
      <c r="D179" s="289"/>
      <c r="E179" s="289"/>
      <c r="F179" s="165"/>
      <c r="G179" s="165"/>
      <c r="H179" s="286"/>
      <c r="I179" s="165"/>
      <c r="J179" s="165"/>
      <c r="K179" s="63"/>
      <c r="L179" s="63"/>
      <c r="M179" s="63"/>
      <c r="N179" s="63"/>
      <c r="O179" s="63"/>
      <c r="P179" s="63"/>
      <c r="Q179" s="289"/>
      <c r="R179" s="289"/>
      <c r="S179" s="290"/>
      <c r="T179" s="165"/>
      <c r="U179" s="165"/>
    </row>
    <row r="180" spans="1:21" x14ac:dyDescent="0.3">
      <c r="A180" s="165"/>
      <c r="B180" s="289"/>
      <c r="C180" s="286"/>
      <c r="D180" s="289"/>
      <c r="E180" s="289"/>
      <c r="F180" s="165"/>
      <c r="G180" s="165"/>
      <c r="H180" s="286"/>
      <c r="I180" s="165"/>
      <c r="J180" s="165"/>
      <c r="K180" s="63"/>
      <c r="L180" s="63"/>
      <c r="M180" s="63"/>
      <c r="N180" s="63"/>
      <c r="O180" s="63"/>
      <c r="P180" s="63"/>
      <c r="Q180" s="289"/>
      <c r="R180" s="289"/>
      <c r="S180" s="290"/>
      <c r="T180" s="165"/>
      <c r="U180" s="165"/>
    </row>
    <row r="181" spans="1:21" x14ac:dyDescent="0.3">
      <c r="A181" s="165"/>
      <c r="B181" s="289"/>
      <c r="C181" s="286"/>
      <c r="D181" s="289"/>
      <c r="E181" s="289"/>
      <c r="F181" s="165"/>
      <c r="G181" s="165"/>
      <c r="H181" s="286"/>
      <c r="I181" s="165"/>
      <c r="J181" s="165"/>
      <c r="K181" s="63"/>
      <c r="L181" s="63"/>
      <c r="M181" s="63"/>
      <c r="N181" s="63"/>
      <c r="O181" s="63"/>
      <c r="P181" s="63"/>
      <c r="Q181" s="289"/>
      <c r="R181" s="289"/>
      <c r="S181" s="290"/>
      <c r="T181" s="165"/>
      <c r="U181" s="165"/>
    </row>
    <row r="182" spans="1:21" x14ac:dyDescent="0.3">
      <c r="A182" s="165"/>
      <c r="B182" s="289"/>
      <c r="C182" s="286"/>
      <c r="D182" s="289"/>
      <c r="E182" s="289"/>
      <c r="F182" s="165"/>
      <c r="G182" s="165"/>
      <c r="H182" s="286"/>
      <c r="I182" s="165"/>
      <c r="J182" s="165"/>
      <c r="K182" s="63"/>
      <c r="L182" s="63"/>
      <c r="M182" s="63"/>
      <c r="N182" s="63"/>
      <c r="O182" s="63"/>
      <c r="P182" s="63"/>
      <c r="Q182" s="289"/>
      <c r="R182" s="289"/>
      <c r="S182" s="290"/>
      <c r="T182" s="165"/>
      <c r="U182" s="165"/>
    </row>
    <row r="183" spans="1:21" x14ac:dyDescent="0.3">
      <c r="A183" s="165"/>
      <c r="B183" s="289"/>
      <c r="C183" s="286"/>
      <c r="D183" s="289"/>
      <c r="E183" s="289"/>
      <c r="F183" s="165"/>
      <c r="G183" s="165"/>
      <c r="H183" s="286"/>
      <c r="I183" s="165"/>
      <c r="J183" s="165"/>
      <c r="K183" s="63"/>
      <c r="L183" s="63"/>
      <c r="M183" s="63"/>
      <c r="N183" s="63"/>
      <c r="O183" s="63"/>
      <c r="P183" s="63"/>
      <c r="Q183" s="289"/>
      <c r="R183" s="289"/>
      <c r="S183" s="290"/>
      <c r="T183" s="165"/>
      <c r="U183" s="165"/>
    </row>
    <row r="184" spans="1:21" x14ac:dyDescent="0.3">
      <c r="A184" s="165"/>
      <c r="B184" s="289"/>
      <c r="C184" s="286"/>
      <c r="D184" s="289"/>
      <c r="E184" s="289"/>
      <c r="F184" s="165"/>
      <c r="G184" s="165"/>
      <c r="H184" s="286"/>
      <c r="I184" s="165"/>
      <c r="J184" s="165"/>
      <c r="K184" s="63"/>
      <c r="L184" s="63"/>
      <c r="M184" s="63"/>
      <c r="N184" s="63"/>
      <c r="O184" s="63"/>
      <c r="P184" s="63"/>
      <c r="Q184" s="289"/>
      <c r="R184" s="289"/>
      <c r="S184" s="290"/>
      <c r="T184" s="165"/>
      <c r="U184" s="165"/>
    </row>
    <row r="185" spans="1:21" x14ac:dyDescent="0.3">
      <c r="A185" s="165"/>
      <c r="B185" s="289"/>
      <c r="C185" s="286"/>
      <c r="D185" s="289"/>
      <c r="E185" s="289"/>
      <c r="F185" s="165"/>
      <c r="G185" s="165"/>
      <c r="H185" s="286"/>
      <c r="I185" s="165"/>
      <c r="J185" s="165"/>
      <c r="K185" s="63"/>
      <c r="L185" s="63"/>
      <c r="M185" s="63"/>
      <c r="N185" s="63"/>
      <c r="O185" s="63"/>
      <c r="P185" s="63"/>
      <c r="Q185" s="289"/>
      <c r="R185" s="289"/>
      <c r="S185" s="290"/>
      <c r="T185" s="165"/>
      <c r="U185" s="165"/>
    </row>
    <row r="186" spans="1:21" x14ac:dyDescent="0.3">
      <c r="A186" s="165"/>
      <c r="B186" s="289"/>
      <c r="C186" s="286"/>
      <c r="D186" s="289"/>
      <c r="E186" s="289"/>
      <c r="F186" s="165"/>
      <c r="G186" s="165"/>
      <c r="H186" s="286"/>
      <c r="I186" s="165"/>
      <c r="J186" s="165"/>
      <c r="K186" s="63"/>
      <c r="L186" s="63"/>
      <c r="M186" s="63"/>
      <c r="N186" s="63"/>
      <c r="O186" s="63"/>
      <c r="P186" s="63"/>
      <c r="Q186" s="289"/>
      <c r="R186" s="289"/>
      <c r="S186" s="290"/>
      <c r="T186" s="165"/>
      <c r="U186" s="165"/>
    </row>
    <row r="187" spans="1:21" x14ac:dyDescent="0.3">
      <c r="A187" s="165"/>
      <c r="B187" s="289"/>
      <c r="C187" s="286"/>
      <c r="D187" s="289"/>
      <c r="E187" s="289"/>
      <c r="F187" s="165"/>
      <c r="G187" s="165"/>
      <c r="H187" s="286"/>
      <c r="I187" s="165"/>
      <c r="J187" s="165"/>
      <c r="K187" s="63"/>
      <c r="L187" s="63"/>
      <c r="M187" s="63"/>
      <c r="N187" s="63"/>
      <c r="O187" s="63"/>
      <c r="P187" s="63"/>
      <c r="Q187" s="289"/>
      <c r="R187" s="289"/>
      <c r="S187" s="290"/>
      <c r="T187" s="165"/>
      <c r="U187" s="165"/>
    </row>
    <row r="188" spans="1:21" x14ac:dyDescent="0.3">
      <c r="A188" s="165"/>
      <c r="B188" s="289"/>
      <c r="C188" s="286"/>
      <c r="D188" s="289"/>
      <c r="E188" s="289"/>
      <c r="F188" s="165"/>
      <c r="G188" s="165"/>
      <c r="H188" s="286"/>
      <c r="I188" s="165"/>
      <c r="J188" s="165"/>
      <c r="K188" s="63"/>
      <c r="L188" s="63"/>
      <c r="M188" s="63"/>
      <c r="N188" s="63"/>
      <c r="O188" s="63"/>
      <c r="P188" s="63"/>
      <c r="Q188" s="289"/>
      <c r="R188" s="289"/>
      <c r="S188" s="290"/>
      <c r="T188" s="165"/>
      <c r="U188" s="165"/>
    </row>
    <row r="189" spans="1:21" x14ac:dyDescent="0.3">
      <c r="A189" s="165"/>
      <c r="B189" s="289"/>
      <c r="C189" s="286"/>
      <c r="D189" s="289"/>
      <c r="E189" s="289"/>
      <c r="F189" s="165"/>
      <c r="G189" s="165"/>
      <c r="H189" s="286"/>
      <c r="I189" s="165"/>
      <c r="J189" s="165"/>
      <c r="K189" s="63"/>
      <c r="L189" s="63"/>
      <c r="M189" s="63"/>
      <c r="N189" s="63"/>
      <c r="O189" s="63"/>
      <c r="P189" s="63"/>
      <c r="Q189" s="289"/>
      <c r="R189" s="289"/>
      <c r="S189" s="290"/>
      <c r="T189" s="165"/>
      <c r="U189" s="165"/>
    </row>
    <row r="190" spans="1:21" x14ac:dyDescent="0.3">
      <c r="A190" s="165"/>
      <c r="B190" s="289"/>
      <c r="C190" s="286"/>
      <c r="D190" s="289"/>
      <c r="E190" s="289"/>
      <c r="F190" s="165"/>
      <c r="G190" s="165"/>
      <c r="H190" s="286"/>
      <c r="I190" s="165"/>
      <c r="J190" s="165"/>
      <c r="K190" s="63"/>
      <c r="L190" s="63"/>
      <c r="M190" s="63"/>
      <c r="N190" s="63"/>
      <c r="O190" s="63"/>
      <c r="P190" s="63"/>
      <c r="Q190" s="289"/>
      <c r="R190" s="289"/>
      <c r="S190" s="290"/>
      <c r="T190" s="165"/>
      <c r="U190" s="165"/>
    </row>
    <row r="191" spans="1:21" x14ac:dyDescent="0.3">
      <c r="A191" s="165"/>
      <c r="B191" s="289"/>
      <c r="C191" s="286"/>
      <c r="D191" s="289"/>
      <c r="E191" s="289"/>
      <c r="F191" s="165"/>
      <c r="G191" s="165"/>
      <c r="H191" s="286"/>
      <c r="I191" s="165"/>
      <c r="J191" s="165"/>
      <c r="K191" s="63"/>
      <c r="L191" s="63"/>
      <c r="M191" s="63"/>
      <c r="N191" s="63"/>
      <c r="O191" s="63"/>
      <c r="P191" s="63"/>
      <c r="Q191" s="289"/>
      <c r="R191" s="289"/>
      <c r="S191" s="290"/>
      <c r="T191" s="165"/>
      <c r="U191" s="165"/>
    </row>
    <row r="192" spans="1:21" x14ac:dyDescent="0.3">
      <c r="A192" s="165"/>
      <c r="B192" s="289"/>
      <c r="C192" s="286"/>
      <c r="D192" s="289"/>
      <c r="E192" s="289"/>
      <c r="F192" s="165"/>
      <c r="G192" s="165"/>
      <c r="H192" s="286"/>
      <c r="I192" s="165"/>
      <c r="J192" s="165"/>
      <c r="K192" s="63"/>
      <c r="L192" s="63"/>
      <c r="M192" s="63"/>
      <c r="N192" s="63"/>
      <c r="O192" s="63"/>
      <c r="P192" s="63"/>
      <c r="Q192" s="289"/>
      <c r="R192" s="289"/>
      <c r="S192" s="290"/>
      <c r="T192" s="165"/>
      <c r="U192" s="165"/>
    </row>
    <row r="193" spans="1:21" x14ac:dyDescent="0.3">
      <c r="A193" s="165"/>
      <c r="B193" s="289"/>
      <c r="C193" s="286"/>
      <c r="D193" s="289"/>
      <c r="E193" s="289"/>
      <c r="F193" s="165"/>
      <c r="G193" s="165"/>
      <c r="H193" s="286"/>
      <c r="I193" s="165"/>
      <c r="J193" s="165"/>
      <c r="K193" s="63"/>
      <c r="L193" s="63"/>
      <c r="M193" s="63"/>
      <c r="N193" s="63"/>
      <c r="O193" s="63"/>
      <c r="P193" s="63"/>
      <c r="Q193" s="289"/>
      <c r="R193" s="289"/>
      <c r="S193" s="290"/>
      <c r="T193" s="165"/>
      <c r="U193" s="165"/>
    </row>
    <row r="194" spans="1:21" x14ac:dyDescent="0.3">
      <c r="A194" s="165"/>
      <c r="B194" s="289"/>
      <c r="C194" s="286"/>
      <c r="D194" s="289"/>
      <c r="E194" s="289"/>
      <c r="F194" s="165"/>
      <c r="G194" s="165"/>
      <c r="H194" s="286"/>
      <c r="I194" s="165"/>
      <c r="J194" s="165"/>
      <c r="K194" s="63"/>
      <c r="L194" s="63"/>
      <c r="M194" s="63"/>
      <c r="N194" s="63"/>
      <c r="O194" s="63"/>
      <c r="P194" s="63"/>
      <c r="Q194" s="289"/>
      <c r="R194" s="289"/>
      <c r="S194" s="290"/>
      <c r="T194" s="165"/>
      <c r="U194" s="165"/>
    </row>
    <row r="195" spans="1:21" x14ac:dyDescent="0.3">
      <c r="A195" s="165"/>
      <c r="B195" s="289"/>
      <c r="C195" s="286"/>
      <c r="D195" s="289"/>
      <c r="E195" s="289"/>
      <c r="F195" s="165"/>
      <c r="G195" s="165"/>
      <c r="H195" s="286"/>
      <c r="I195" s="165"/>
      <c r="J195" s="165"/>
      <c r="K195" s="63"/>
      <c r="L195" s="63"/>
      <c r="M195" s="63"/>
      <c r="N195" s="63"/>
      <c r="O195" s="63"/>
      <c r="P195" s="63"/>
      <c r="Q195" s="289"/>
      <c r="R195" s="289"/>
      <c r="S195" s="290"/>
      <c r="T195" s="165"/>
      <c r="U195" s="165"/>
    </row>
    <row r="196" spans="1:21" x14ac:dyDescent="0.3">
      <c r="A196" s="165"/>
      <c r="B196" s="289"/>
      <c r="C196" s="286"/>
      <c r="D196" s="289"/>
      <c r="E196" s="289"/>
      <c r="F196" s="165"/>
      <c r="G196" s="165"/>
      <c r="H196" s="286"/>
      <c r="I196" s="165"/>
      <c r="J196" s="165"/>
      <c r="K196" s="63"/>
      <c r="L196" s="63"/>
      <c r="M196" s="63"/>
      <c r="N196" s="63"/>
      <c r="O196" s="63"/>
      <c r="P196" s="63"/>
      <c r="Q196" s="289"/>
      <c r="R196" s="289"/>
      <c r="S196" s="290"/>
      <c r="T196" s="165"/>
      <c r="U196" s="165"/>
    </row>
    <row r="197" spans="1:21" x14ac:dyDescent="0.3">
      <c r="A197" s="165"/>
      <c r="B197" s="289"/>
      <c r="C197" s="286"/>
      <c r="D197" s="289"/>
      <c r="E197" s="289"/>
      <c r="F197" s="165"/>
      <c r="G197" s="165"/>
      <c r="H197" s="286"/>
      <c r="I197" s="165"/>
      <c r="J197" s="165"/>
      <c r="K197" s="63"/>
      <c r="L197" s="63"/>
      <c r="M197" s="63"/>
      <c r="N197" s="63"/>
      <c r="O197" s="63"/>
      <c r="P197" s="63"/>
      <c r="Q197" s="289"/>
      <c r="R197" s="289"/>
      <c r="S197" s="290"/>
      <c r="T197" s="165"/>
      <c r="U197" s="165"/>
    </row>
    <row r="198" spans="1:21" x14ac:dyDescent="0.3">
      <c r="A198" s="165"/>
      <c r="B198" s="289"/>
      <c r="C198" s="286"/>
      <c r="D198" s="289"/>
      <c r="E198" s="289"/>
      <c r="F198" s="165"/>
      <c r="G198" s="165"/>
      <c r="H198" s="286"/>
      <c r="I198" s="165"/>
      <c r="J198" s="165"/>
      <c r="K198" s="63"/>
      <c r="L198" s="63"/>
      <c r="M198" s="63"/>
      <c r="N198" s="63"/>
      <c r="O198" s="63"/>
      <c r="P198" s="63"/>
      <c r="Q198" s="289"/>
      <c r="R198" s="289"/>
      <c r="S198" s="290"/>
      <c r="T198" s="165"/>
      <c r="U198" s="165"/>
    </row>
    <row r="199" spans="1:21" x14ac:dyDescent="0.3">
      <c r="A199" s="165"/>
      <c r="B199" s="289"/>
      <c r="C199" s="286"/>
      <c r="D199" s="289"/>
      <c r="E199" s="289"/>
      <c r="F199" s="165"/>
      <c r="G199" s="165"/>
      <c r="H199" s="286"/>
      <c r="I199" s="165"/>
      <c r="J199" s="165"/>
      <c r="K199" s="63"/>
      <c r="L199" s="63"/>
      <c r="M199" s="63"/>
      <c r="N199" s="63"/>
      <c r="O199" s="63"/>
      <c r="P199" s="63"/>
      <c r="Q199" s="289"/>
      <c r="R199" s="289"/>
      <c r="S199" s="290"/>
      <c r="T199" s="165"/>
      <c r="U199" s="165"/>
    </row>
    <row r="200" spans="1:21" x14ac:dyDescent="0.3">
      <c r="A200" s="165"/>
      <c r="B200" s="289"/>
      <c r="C200" s="286"/>
      <c r="D200" s="289"/>
      <c r="E200" s="289"/>
      <c r="F200" s="165"/>
      <c r="G200" s="165"/>
      <c r="H200" s="286"/>
      <c r="I200" s="165"/>
      <c r="J200" s="165"/>
      <c r="K200" s="63"/>
      <c r="L200" s="63"/>
      <c r="M200" s="63"/>
      <c r="N200" s="63"/>
      <c r="O200" s="63"/>
      <c r="P200" s="63"/>
      <c r="Q200" s="289"/>
      <c r="R200" s="289"/>
      <c r="S200" s="290"/>
      <c r="T200" s="165"/>
      <c r="U200" s="165"/>
    </row>
    <row r="201" spans="1:21" x14ac:dyDescent="0.3">
      <c r="H201" s="11"/>
      <c r="I201" s="12"/>
      <c r="J201" s="12"/>
      <c r="K201" s="11"/>
      <c r="L201" s="11"/>
      <c r="M201" s="11"/>
      <c r="N201" s="11"/>
      <c r="O201" s="11"/>
      <c r="P201" s="11"/>
      <c r="S201" s="29"/>
    </row>
  </sheetData>
  <mergeCells count="24">
    <mergeCell ref="H8:H9"/>
    <mergeCell ref="B7:J7"/>
    <mergeCell ref="D8:G8"/>
    <mergeCell ref="M8:M9"/>
    <mergeCell ref="N8:N9"/>
    <mergeCell ref="O8:O9"/>
    <mergeCell ref="I8:I9"/>
    <mergeCell ref="J8:J9"/>
    <mergeCell ref="H2:P2"/>
    <mergeCell ref="Q2:U2"/>
    <mergeCell ref="A2:G2"/>
    <mergeCell ref="P8:P9"/>
    <mergeCell ref="Q7:U7"/>
    <mergeCell ref="B8:B9"/>
    <mergeCell ref="C8:C9"/>
    <mergeCell ref="K7:P7"/>
    <mergeCell ref="A7:A9"/>
    <mergeCell ref="Q8:Q9"/>
    <mergeCell ref="R8:R9"/>
    <mergeCell ref="S8:S9"/>
    <mergeCell ref="T8:T9"/>
    <mergeCell ref="U8:U9"/>
    <mergeCell ref="K8:K9"/>
    <mergeCell ref="L8:L9"/>
  </mergeCells>
  <dataValidations count="13">
    <dataValidation allowBlank="1" showInputMessage="1" showErrorMessage="1" promptTitle="Square Footage" prompt="What is the total usable square footage of the building, including the basement?" sqref="H10:H201" xr:uid="{79A99410-130C-4688-A72B-52C0762320BB}"/>
    <dataValidation allowBlank="1" showInputMessage="1" showErrorMessage="1" promptTitle="Student Population" prompt="If this building is a school building, approximately how many students are enrolled in the building?" sqref="K201" xr:uid="{10F511E8-08D6-4D3A-AD15-8B37E3C4ACCC}"/>
    <dataValidation allowBlank="1" showInputMessage="1" showErrorMessage="1" promptTitle="Faculty Population" prompt="If this building is a school building, approximately how many faculty members work in the building?" sqref="L201" xr:uid="{989ECD23-53DB-4961-A7CC-576AA7602645}"/>
    <dataValidation allowBlank="1" showInputMessage="1" showErrorMessage="1" promptTitle="Staff Population" prompt="How many non-faculty staff members work in the building?" sqref="M201" xr:uid="{02BC62C5-3EC7-4391-9770-C10435011E60}"/>
    <dataValidation allowBlank="1" showInputMessage="1" showErrorMessage="1" promptTitle="Daily Visitors" prompt="Approximatley how many outside visitors come into the building during normal business/operating hours on a typical weekday?" sqref="N201" xr:uid="{ADA9846B-12F5-4374-AD5D-EA3CBF5F88E0}"/>
    <dataValidation allowBlank="1" showInputMessage="1" showErrorMessage="1" promptTitle="Evening Population" prompt="Approximately how many individuals are in the building on a typical week night (Mon-Fri)? This number would include students, faculty, staff, and outside visitors attending or participating in after school activities, events, performances, and meetings." sqref="O201" xr:uid="{37770758-679E-4FA1-AF75-65D35136E087}"/>
    <dataValidation allowBlank="1" showInputMessage="1" showErrorMessage="1" promptTitle="Weekend Population" prompt="Approximately how many individuals are in the building on a typical weekend (Sat &amp; Sun). This number would include students, faculty, staff, and outside visitors attending or participating in weekend activities, events, performances, and meetings." sqref="P201" xr:uid="{D34C57AE-DBC3-40E0-9803-E2B5C6F5C20D}"/>
    <dataValidation allowBlank="1" showInputMessage="1" showErrorMessage="1" promptTitle="Weekend Patrons" prompt="Approximately how many Patrons visit this building on a typical weekend (Saturday and Sunday combined)?" sqref="N10:N200" xr:uid="{1991A145-32B6-4963-A6FA-59B8B8347897}"/>
    <dataValidation allowBlank="1" showInputMessage="1" showErrorMessage="1" promptTitle="Weekday Patrons" prompt="Approximately how many Patrons visit this building on a typical weekday?" sqref="K10:K200" xr:uid="{B7931CCA-E986-40E9-9CB7-A25FBEFE0652}"/>
    <dataValidation allowBlank="1" showInputMessage="1" showErrorMessage="1" promptTitle="Weekday Visitors" prompt="Approximately how many non-Patrons visit this building on a typical weekday? Think about vendors, service providers, guests, delivery drivers, and any other individuals who are not Patrons." sqref="L10:L200" xr:uid="{FD639B72-5783-4095-AB9E-21F74C408826}"/>
    <dataValidation allowBlank="1" showInputMessage="1" showErrorMessage="1" promptTitle="Weekday Staff" prompt="Approximately how many Library District employees work in this building on a typical weekday?" sqref="M10:M200" xr:uid="{BC83BD67-9898-431C-888D-1B913538A5E1}"/>
    <dataValidation allowBlank="1" showInputMessage="1" showErrorMessage="1" promptTitle="Weekend Visitors" prompt="Approximately how many non-Patrons visit this building on a typical weekend (Saturday and Sunday combined)? Think about vendors, service providers, guests, delivery drivers, and any other individuals who are not Patrons." sqref="O10:O200" xr:uid="{04C6F307-B107-475C-BD72-21F1AD05FCAF}"/>
    <dataValidation allowBlank="1" showInputMessage="1" showErrorMessage="1" promptTitle="Weekend Staff" prompt="Approximately how many Library District employees work in this building on a typical weekend (Saturday and Sunday combined)?" sqref="P10:P200" xr:uid="{16044332-098E-4B43-A27E-A60119645AA0}"/>
  </dataValidations>
  <pageMargins left="0.7" right="0.7" top="0.75" bottom="0.75" header="0.3" footer="0.3"/>
  <pageSetup scale="91" pageOrder="overThenDown" orientation="landscape" r:id="rId1"/>
  <headerFooter>
    <oddHeader>&amp;CBuilding Information</oddHeader>
    <oddFooter>&amp;CEqualis Group - www.EqualisGroup.org</oddFooter>
  </headerFooter>
  <colBreaks count="2" manualBreakCount="2">
    <brk id="7" max="1048575" man="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promptTitle="State Abbreviation" prompt="Pick the state in which this building is located from the drop down list." xr:uid="{4DFE3D76-EB3A-4124-B1E1-75705132B8D4}">
          <x14:formula1>
            <xm:f>'Pick Lists'!$B$3:$B$52</xm:f>
          </x14:formula1>
          <xm:sqref>F10:F201</xm:sqref>
        </x14:dataValidation>
        <x14:dataValidation type="list" allowBlank="1" showInputMessage="1" showErrorMessage="1" promptTitle="Loading Dock" prompt="Does this building have a loading dock where deliveries can be directly unloaded from the back of delivery trucks without the use of a liftgate on the delivery truck to lower deliveries to ground level?" xr:uid="{0D9AF048-AD7E-4C5B-A15D-BC49BBDB4D86}">
          <x14:formula1>
            <xm:f>'Pick Lists'!$C$3:$C$4</xm:f>
          </x14:formula1>
          <xm:sqref>I10:I201</xm:sqref>
        </x14:dataValidation>
        <x14:dataValidation type="list" allowBlank="1" showInputMessage="1" showErrorMessage="1" promptTitle="Forklift" prompt="Does this building have a forklift to remove deliveries from the back of delivery trucks and move delivered items to the desired storage location?" xr:uid="{B0521717-CB12-4F48-8BC5-467EB3B3125F}">
          <x14:formula1>
            <xm:f>'Pick Lists'!$C$3:$C$4</xm:f>
          </x14:formula1>
          <xm:sqref>J10:J201</xm:sqref>
        </x14:dataValidation>
        <x14:dataValidation type="list" allowBlank="1" showInputMessage="1" showErrorMessage="1" promptTitle="Building Type" prompt="Select the building type from the drop down list." xr:uid="{33DFC4F9-FC8D-4BF9-914B-B3D199F45FDE}">
          <x14:formula1>
            <xm:f>'Pick Lists'!$A$3:$A$7</xm:f>
          </x14:formula1>
          <xm:sqref>C201</xm:sqref>
        </x14:dataValidation>
        <x14:dataValidation type="list" allowBlank="1" showInputMessage="1" showErrorMessage="1" promptTitle="Building Type" prompt="Select the building type from the drop down list." xr:uid="{0567C0EA-59BF-4639-BF07-B6ACC20ED94D}">
          <x14:formula1>
            <xm:f>'Pick Lists'!$A$3:$A$6</xm:f>
          </x14:formula1>
          <xm:sqref>C10:C200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B58F-B61C-4FAC-94CF-2069187687B0}">
  <sheetPr>
    <tabColor rgb="FF92D050"/>
  </sheetPr>
  <dimension ref="A2:C40"/>
  <sheetViews>
    <sheetView showGridLines="0" topLeftCell="A3" zoomScale="160" zoomScaleNormal="160" workbookViewId="0">
      <selection activeCell="B25" sqref="B25"/>
    </sheetView>
  </sheetViews>
  <sheetFormatPr defaultRowHeight="14.4" x14ac:dyDescent="0.3"/>
  <cols>
    <col min="1" max="1" width="5.5546875" customWidth="1"/>
    <col min="2" max="2" width="38.21875" customWidth="1"/>
    <col min="3" max="3" width="42.6640625" customWidth="1"/>
  </cols>
  <sheetData>
    <row r="2" spans="1:3" ht="57.75" customHeight="1" x14ac:dyDescent="0.3">
      <c r="A2" s="322" t="s">
        <v>485</v>
      </c>
      <c r="B2" s="322"/>
      <c r="C2" s="322"/>
    </row>
    <row r="4" spans="1:3" x14ac:dyDescent="0.3">
      <c r="A4" s="4" t="s">
        <v>0</v>
      </c>
      <c r="C4" s="283"/>
    </row>
    <row r="5" spans="1:3" x14ac:dyDescent="0.3">
      <c r="A5" s="4"/>
      <c r="C5" s="1"/>
    </row>
    <row r="6" spans="1:3" x14ac:dyDescent="0.3">
      <c r="A6" s="4" t="s">
        <v>11</v>
      </c>
      <c r="C6" s="1"/>
    </row>
    <row r="7" spans="1:3" x14ac:dyDescent="0.3">
      <c r="A7" s="4"/>
      <c r="C7" s="1"/>
    </row>
    <row r="8" spans="1:3" x14ac:dyDescent="0.3">
      <c r="A8" s="4"/>
      <c r="B8" t="s">
        <v>1</v>
      </c>
      <c r="C8" s="283"/>
    </row>
    <row r="9" spans="1:3" x14ac:dyDescent="0.3">
      <c r="A9" s="4"/>
      <c r="B9" t="s">
        <v>2</v>
      </c>
      <c r="C9" s="284"/>
    </row>
    <row r="10" spans="1:3" x14ac:dyDescent="0.3">
      <c r="A10" s="4"/>
      <c r="B10" t="s">
        <v>3</v>
      </c>
      <c r="C10" s="284"/>
    </row>
    <row r="11" spans="1:3" x14ac:dyDescent="0.3">
      <c r="A11" s="4"/>
      <c r="B11" t="s">
        <v>4</v>
      </c>
      <c r="C11" s="284"/>
    </row>
    <row r="12" spans="1:3" x14ac:dyDescent="0.3">
      <c r="A12" s="4"/>
      <c r="C12" s="1"/>
    </row>
    <row r="13" spans="1:3" x14ac:dyDescent="0.3">
      <c r="A13" s="4"/>
      <c r="B13" t="s">
        <v>389</v>
      </c>
      <c r="C13" s="284">
        <v>0</v>
      </c>
    </row>
    <row r="14" spans="1:3" x14ac:dyDescent="0.3">
      <c r="A14" s="4"/>
      <c r="B14" s="274" t="s">
        <v>390</v>
      </c>
      <c r="C14" s="1"/>
    </row>
    <row r="15" spans="1:3" x14ac:dyDescent="0.3">
      <c r="A15" s="4"/>
      <c r="C15" s="1"/>
    </row>
    <row r="16" spans="1:3" x14ac:dyDescent="0.3">
      <c r="A16" s="4" t="s">
        <v>183</v>
      </c>
      <c r="C16" s="1"/>
    </row>
    <row r="17" spans="1:3" x14ac:dyDescent="0.3">
      <c r="A17" s="32" t="s">
        <v>184</v>
      </c>
      <c r="C17" s="1"/>
    </row>
    <row r="18" spans="1:3" x14ac:dyDescent="0.3">
      <c r="A18" s="32"/>
      <c r="C18" s="1"/>
    </row>
    <row r="19" spans="1:3" x14ac:dyDescent="0.3">
      <c r="B19" t="s">
        <v>391</v>
      </c>
      <c r="C19" s="33">
        <f>'Building Information'!K5</f>
        <v>0</v>
      </c>
    </row>
    <row r="20" spans="1:3" x14ac:dyDescent="0.3">
      <c r="B20" t="s">
        <v>392</v>
      </c>
      <c r="C20" s="33">
        <f>'Building Information'!L5</f>
        <v>0</v>
      </c>
    </row>
    <row r="21" spans="1:3" x14ac:dyDescent="0.3">
      <c r="B21" t="s">
        <v>494</v>
      </c>
      <c r="C21" s="33">
        <f>'Building Information'!M5</f>
        <v>0</v>
      </c>
    </row>
    <row r="22" spans="1:3" x14ac:dyDescent="0.3">
      <c r="B22" t="s">
        <v>393</v>
      </c>
      <c r="C22" s="33">
        <f>'Building Information'!N5</f>
        <v>0</v>
      </c>
    </row>
    <row r="23" spans="1:3" x14ac:dyDescent="0.3">
      <c r="B23" t="s">
        <v>394</v>
      </c>
      <c r="C23" s="33">
        <f>'Building Information'!O5</f>
        <v>0</v>
      </c>
    </row>
    <row r="24" spans="1:3" x14ac:dyDescent="0.3">
      <c r="B24" t="s">
        <v>495</v>
      </c>
      <c r="C24" s="33">
        <f>'Building Information'!P5</f>
        <v>0</v>
      </c>
    </row>
    <row r="25" spans="1:3" ht="15" thickBot="1" x14ac:dyDescent="0.35">
      <c r="B25" s="2" t="s">
        <v>185</v>
      </c>
      <c r="C25" s="3">
        <f>SUM(C19:C21)</f>
        <v>0</v>
      </c>
    </row>
    <row r="26" spans="1:3" ht="15" thickTop="1" x14ac:dyDescent="0.3">
      <c r="C26" s="1"/>
    </row>
    <row r="27" spans="1:3" ht="15" thickBot="1" x14ac:dyDescent="0.35">
      <c r="B27" s="2" t="s">
        <v>9</v>
      </c>
      <c r="C27" s="5">
        <f>'Building Information'!A5</f>
        <v>0</v>
      </c>
    </row>
    <row r="28" spans="1:3" ht="15.6" thickTop="1" thickBot="1" x14ac:dyDescent="0.35">
      <c r="C28" s="1"/>
    </row>
    <row r="29" spans="1:3" ht="15.6" thickTop="1" thickBot="1" x14ac:dyDescent="0.35">
      <c r="B29" s="6" t="s">
        <v>8</v>
      </c>
      <c r="C29" s="7">
        <f>'Building Information'!H5</f>
        <v>0</v>
      </c>
    </row>
    <row r="30" spans="1:3" ht="15" thickTop="1" x14ac:dyDescent="0.3">
      <c r="C30" s="1"/>
    </row>
    <row r="31" spans="1:3" x14ac:dyDescent="0.3">
      <c r="A31" s="4" t="s">
        <v>186</v>
      </c>
      <c r="C31" s="1"/>
    </row>
    <row r="32" spans="1:3" x14ac:dyDescent="0.3">
      <c r="A32" s="323" t="s">
        <v>187</v>
      </c>
      <c r="B32" s="323"/>
      <c r="C32" s="323"/>
    </row>
    <row r="33" spans="1:3" x14ac:dyDescent="0.3">
      <c r="A33" s="323"/>
      <c r="B33" s="323"/>
      <c r="C33" s="323"/>
    </row>
    <row r="34" spans="1:3" x14ac:dyDescent="0.3">
      <c r="A34" s="32"/>
      <c r="C34" s="1"/>
    </row>
    <row r="35" spans="1:3" ht="15" thickBot="1" x14ac:dyDescent="0.35">
      <c r="B35" s="2" t="s">
        <v>396</v>
      </c>
      <c r="C35" s="61"/>
    </row>
    <row r="36" spans="1:3" ht="15" thickTop="1" x14ac:dyDescent="0.3">
      <c r="C36" s="1"/>
    </row>
    <row r="37" spans="1:3" ht="15" thickBot="1" x14ac:dyDescent="0.35">
      <c r="B37" s="8" t="s">
        <v>397</v>
      </c>
      <c r="C37" s="285"/>
    </row>
    <row r="38" spans="1:3" ht="15" thickTop="1" x14ac:dyDescent="0.3">
      <c r="C38" s="1"/>
    </row>
    <row r="39" spans="1:3" ht="15" thickBot="1" x14ac:dyDescent="0.35">
      <c r="B39" s="2" t="s">
        <v>10</v>
      </c>
      <c r="C39" s="61"/>
    </row>
    <row r="40" spans="1:3" ht="15" thickTop="1" x14ac:dyDescent="0.3"/>
  </sheetData>
  <mergeCells count="2">
    <mergeCell ref="A2:C2"/>
    <mergeCell ref="A32:C33"/>
  </mergeCells>
  <dataValidations count="3">
    <dataValidation allowBlank="1" showInputMessage="1" showErrorMessage="1" promptTitle="Average Daily Visitors" prompt="Consider whether your policies will likely change after schools re-open. Will you continue to have the same volumes of parents and others coming into your School District every day? Will you limit the number or types of visitors allowed?" sqref="C22" xr:uid="{6EA224E6-4F9E-4526-9FE2-DB99F2E15730}"/>
    <dataValidation allowBlank="1" showInputMessage="1" showErrorMessage="1" promptTitle="Evening Population" prompt="Consider whether your policies will likely change after schools re-open. Do you anticipate a fall sports season and play or musical? Making your buildings available to committees and outside groups to host meetings?" sqref="C23" xr:uid="{28216A28-A588-4971-A35F-787635EAF975}"/>
    <dataValidation allowBlank="1" showInputMessage="1" showErrorMessage="1" promptTitle="Weekend Population" prompt="Sum the total number of visitors on campus on both Saturdays and Sundays. Again, consider policy changes. Will there be weekend sports, events, tournaments, community meetings, etc.?" sqref="C24" xr:uid="{40131F6F-3387-4A3B-A753-3C5B6C453EF6}"/>
  </dataValidations>
  <pageMargins left="0.7" right="0.7" top="0.75" bottom="0.75" header="0.3" footer="0.3"/>
  <pageSetup orientation="portrait" r:id="rId1"/>
  <headerFooter>
    <oddHeader>&amp;CInitial Information</oddHeader>
    <oddFooter>&amp;CEqualis Group - www.EqualisGroup.org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2D8A-D6F3-42EA-A67A-A6C030A097B0}">
  <sheetPr>
    <tabColor rgb="FFFFFF00"/>
    <pageSetUpPr fitToPage="1"/>
  </sheetPr>
  <dimension ref="A1:P54"/>
  <sheetViews>
    <sheetView showGridLines="0" zoomScale="130" zoomScaleNormal="130" workbookViewId="0">
      <pane xSplit="1" ySplit="7" topLeftCell="B9" activePane="bottomRight" state="frozen"/>
      <selection pane="topRight" activeCell="B1" sqref="B1"/>
      <selection pane="bottomLeft" activeCell="A8" sqref="A8"/>
      <selection pane="bottomRight" activeCell="J9" sqref="J9:J11"/>
    </sheetView>
  </sheetViews>
  <sheetFormatPr defaultColWidth="9.109375" defaultRowHeight="14.4" x14ac:dyDescent="0.3"/>
  <cols>
    <col min="1" max="1" width="24.33203125" style="49" customWidth="1"/>
    <col min="2" max="2" width="35" style="49" customWidth="1"/>
    <col min="3" max="3" width="7.21875" style="49" customWidth="1"/>
    <col min="4" max="4" width="12.77734375" style="49" customWidth="1"/>
    <col min="5" max="5" width="12" style="49" customWidth="1"/>
    <col min="6" max="7" width="13.44140625" style="49" customWidth="1"/>
    <col min="8" max="8" width="13.33203125" style="49" customWidth="1"/>
    <col min="9" max="9" width="14.21875" style="49" customWidth="1"/>
    <col min="10" max="10" width="13.6640625" style="49" customWidth="1"/>
    <col min="11" max="11" width="12.44140625" style="49" customWidth="1"/>
    <col min="12" max="12" width="11.21875" style="49" customWidth="1"/>
    <col min="13" max="13" width="23.33203125" style="49" customWidth="1"/>
    <col min="14" max="14" width="39.5546875" style="49" customWidth="1"/>
    <col min="15" max="16384" width="9.109375" style="49"/>
  </cols>
  <sheetData>
    <row r="1" spans="1:16" ht="18" x14ac:dyDescent="0.35">
      <c r="A1" s="324" t="s">
        <v>257</v>
      </c>
      <c r="B1" s="324"/>
      <c r="C1" s="324"/>
      <c r="D1" s="324"/>
      <c r="E1" s="324"/>
      <c r="F1" s="324"/>
      <c r="G1" s="324"/>
      <c r="H1" s="324"/>
      <c r="I1" s="324"/>
      <c r="J1" s="324"/>
      <c r="K1" s="324"/>
      <c r="L1" s="324"/>
      <c r="M1" s="324"/>
      <c r="N1" s="324"/>
      <c r="O1" s="48"/>
      <c r="P1" s="48"/>
    </row>
    <row r="3" spans="1:16" ht="15.6" x14ac:dyDescent="0.3">
      <c r="A3" s="325" t="s">
        <v>247</v>
      </c>
      <c r="B3" s="325"/>
      <c r="C3" s="325"/>
      <c r="D3" s="325"/>
      <c r="E3" s="325"/>
      <c r="F3" s="325"/>
      <c r="G3" s="325"/>
      <c r="H3" s="325"/>
      <c r="I3" s="325"/>
      <c r="J3" s="325"/>
      <c r="K3" s="325"/>
      <c r="L3" s="325"/>
      <c r="M3" s="325"/>
      <c r="N3" s="325"/>
      <c r="O3" s="50"/>
      <c r="P3" s="50"/>
    </row>
    <row r="5" spans="1:16" ht="58.5" customHeight="1" x14ac:dyDescent="0.3">
      <c r="A5" s="322" t="s">
        <v>398</v>
      </c>
      <c r="B5" s="322"/>
      <c r="C5" s="322"/>
      <c r="D5" s="322"/>
      <c r="E5" s="322"/>
      <c r="F5" s="322"/>
      <c r="G5" s="322"/>
      <c r="H5" s="322"/>
      <c r="I5" s="322"/>
      <c r="J5" s="322"/>
      <c r="K5" s="322"/>
      <c r="L5" s="322"/>
      <c r="M5" s="322"/>
      <c r="N5" s="322"/>
      <c r="O5" s="51"/>
      <c r="P5" s="51"/>
    </row>
    <row r="6" spans="1:16" ht="15" thickBot="1" x14ac:dyDescent="0.35"/>
    <row r="7" spans="1:16" s="39" customFormat="1" ht="15" thickBot="1" x14ac:dyDescent="0.35">
      <c r="A7" s="217" t="s">
        <v>258</v>
      </c>
      <c r="B7" s="218" t="s">
        <v>218</v>
      </c>
      <c r="C7" s="333" t="s">
        <v>264</v>
      </c>
      <c r="D7" s="334"/>
      <c r="E7" s="218" t="s">
        <v>215</v>
      </c>
      <c r="F7" s="218" t="s">
        <v>195</v>
      </c>
      <c r="G7" s="218" t="s">
        <v>321</v>
      </c>
      <c r="H7" s="218" t="s">
        <v>265</v>
      </c>
      <c r="I7" s="218" t="s">
        <v>259</v>
      </c>
      <c r="J7" s="332" t="s">
        <v>267</v>
      </c>
      <c r="K7" s="332"/>
      <c r="L7" s="218" t="s">
        <v>261</v>
      </c>
      <c r="M7" s="220" t="s">
        <v>262</v>
      </c>
      <c r="N7" s="216" t="s">
        <v>194</v>
      </c>
    </row>
    <row r="8" spans="1:16" x14ac:dyDescent="0.3">
      <c r="A8" s="270" t="str">
        <f>Products!B5</f>
        <v>Alcohol Hand Sanitizer</v>
      </c>
      <c r="B8" s="230" t="str">
        <f>Products!$D$5</f>
        <v>80% Alcohol Hand Sanitizer</v>
      </c>
      <c r="C8" s="196">
        <f>Products!$J$5</f>
        <v>55</v>
      </c>
      <c r="D8" s="194" t="str">
        <f>Products!$K$5</f>
        <v>Gallons</v>
      </c>
      <c r="E8" s="197" t="str">
        <f>Products!$F$5</f>
        <v>1 Drum</v>
      </c>
      <c r="F8" s="198">
        <f>Products!$L$5</f>
        <v>0</v>
      </c>
      <c r="G8" s="198">
        <f>Products!$G$5</f>
        <v>0</v>
      </c>
      <c r="H8" s="199"/>
      <c r="I8" s="198">
        <f t="shared" ref="I8:I28" si="0">G8*H8</f>
        <v>0</v>
      </c>
      <c r="J8" s="234">
        <f>H8*Products!$J$5*Products!$I$5</f>
        <v>0</v>
      </c>
      <c r="K8" s="200" t="str">
        <f>Products!$K$5</f>
        <v>Gallons</v>
      </c>
      <c r="L8" s="201" t="str">
        <f>Products!$M$5</f>
        <v>2 weeks</v>
      </c>
      <c r="M8" s="212" t="str">
        <f>Products!$A$5</f>
        <v>Allied Eagle / Mellocraft</v>
      </c>
      <c r="N8" s="221" t="str">
        <f>Products!N5</f>
        <v>No pump included</v>
      </c>
    </row>
    <row r="9" spans="1:16" x14ac:dyDescent="0.3">
      <c r="A9" s="66" t="str">
        <f>Products!$B$6</f>
        <v>Alcohol Hand Sanitizer</v>
      </c>
      <c r="B9" s="53" t="str">
        <f>Products!$D$6</f>
        <v>80% Alcohol Hand Sanitizer</v>
      </c>
      <c r="C9" s="211">
        <f>Products!$J$6</f>
        <v>1</v>
      </c>
      <c r="D9" s="195" t="str">
        <f>Products!$K$6</f>
        <v>Gallons</v>
      </c>
      <c r="E9" s="159" t="str">
        <f>Products!$F$6</f>
        <v>Case of 4</v>
      </c>
      <c r="F9" s="60">
        <f>Products!$L$6</f>
        <v>0</v>
      </c>
      <c r="G9" s="60">
        <f>Products!$G$6</f>
        <v>0</v>
      </c>
      <c r="H9" s="55">
        <v>10</v>
      </c>
      <c r="I9" s="54">
        <f t="shared" si="0"/>
        <v>0</v>
      </c>
      <c r="J9" s="235">
        <f>H9*Products!$J$6*Products!$I$6</f>
        <v>40</v>
      </c>
      <c r="K9" s="130" t="str">
        <f>Products!$K$6</f>
        <v>Gallons</v>
      </c>
      <c r="L9" s="65" t="str">
        <f>Products!$M$6</f>
        <v>2 weeks</v>
      </c>
      <c r="M9" s="213" t="str">
        <f>Products!$A$6</f>
        <v>Allied Eagle / Mellocraft</v>
      </c>
      <c r="N9" s="222" t="str">
        <f>Products!N6</f>
        <v>Pump included</v>
      </c>
    </row>
    <row r="10" spans="1:16" x14ac:dyDescent="0.3">
      <c r="A10" s="66" t="str">
        <f>Products!B7</f>
        <v>Alcohol Hand Sanitizer</v>
      </c>
      <c r="B10" s="53" t="str">
        <f>Products!$D$7</f>
        <v>80% Alcohol Hand Sanitizer</v>
      </c>
      <c r="C10" s="211">
        <f>Products!$J$7</f>
        <v>0.5</v>
      </c>
      <c r="D10" s="195" t="str">
        <f>Products!$K$7</f>
        <v>Gallons</v>
      </c>
      <c r="E10" s="159" t="str">
        <f>Products!$F$7</f>
        <v>Case of 6</v>
      </c>
      <c r="F10" s="60">
        <f>Products!$L$7</f>
        <v>0</v>
      </c>
      <c r="G10" s="60">
        <f>Products!$G$7</f>
        <v>0</v>
      </c>
      <c r="H10" s="55"/>
      <c r="I10" s="54">
        <f t="shared" si="0"/>
        <v>0</v>
      </c>
      <c r="J10" s="235">
        <f>H10*Products!$J$7*Products!$I$7</f>
        <v>0</v>
      </c>
      <c r="K10" s="130" t="str">
        <f>Products!$K$7</f>
        <v>Gallons</v>
      </c>
      <c r="L10" s="65" t="str">
        <f>Products!$M$7</f>
        <v>2 weeks</v>
      </c>
      <c r="M10" s="213" t="str">
        <f>Products!$A$7</f>
        <v>Allied Eagle / Mellocraft</v>
      </c>
      <c r="N10" s="222" t="str">
        <f>Products!N7</f>
        <v>Pump included</v>
      </c>
    </row>
    <row r="11" spans="1:16" x14ac:dyDescent="0.3">
      <c r="A11" s="66" t="str">
        <f>Products!$B$8</f>
        <v>Alcohol Hand Sanitizer</v>
      </c>
      <c r="B11" s="53" t="str">
        <f>Products!$D$8</f>
        <v>80% Alcohol Hand Sanitizer</v>
      </c>
      <c r="C11" s="193">
        <f>Products!$J$8</f>
        <v>55</v>
      </c>
      <c r="D11" s="195" t="str">
        <f>Products!$K$8</f>
        <v>Gallons</v>
      </c>
      <c r="E11" s="159" t="str">
        <f>Products!$F$8</f>
        <v>1 Drum</v>
      </c>
      <c r="F11" s="60">
        <f>Products!$L$8</f>
        <v>0</v>
      </c>
      <c r="G11" s="60">
        <f>Products!$G$8</f>
        <v>0</v>
      </c>
      <c r="H11" s="55">
        <v>5</v>
      </c>
      <c r="I11" s="54">
        <f t="shared" si="0"/>
        <v>0</v>
      </c>
      <c r="J11" s="235">
        <f>H11*Products!$J$8*Products!$I$8</f>
        <v>275</v>
      </c>
      <c r="K11" s="130" t="str">
        <f>Products!$K$8</f>
        <v>Gallons</v>
      </c>
      <c r="L11" s="65" t="str">
        <f>Products!$M$8</f>
        <v>2 weeks</v>
      </c>
      <c r="M11" s="213" t="str">
        <f>Products!$A$8</f>
        <v>W.B. Mason</v>
      </c>
      <c r="N11" s="222" t="str">
        <f>Products!N8</f>
        <v>No pump included</v>
      </c>
    </row>
    <row r="12" spans="1:16" x14ac:dyDescent="0.3">
      <c r="A12" s="66" t="str">
        <f>Products!$B$9</f>
        <v>Alcohol Hand Sanitizer</v>
      </c>
      <c r="B12" s="53" t="str">
        <f>Products!$D$9</f>
        <v>80% Alcohol Hand Sanitizer</v>
      </c>
      <c r="C12" s="211">
        <f>Products!$J$9</f>
        <v>1</v>
      </c>
      <c r="D12" s="195" t="str">
        <f>Products!$K$9</f>
        <v>Gallons</v>
      </c>
      <c r="E12" s="159" t="str">
        <f>Products!$F$9</f>
        <v>Case of 4</v>
      </c>
      <c r="F12" s="60">
        <f>Products!$L$9</f>
        <v>0</v>
      </c>
      <c r="G12" s="60">
        <f>Products!$G$9</f>
        <v>0</v>
      </c>
      <c r="H12" s="55"/>
      <c r="I12" s="54">
        <f t="shared" si="0"/>
        <v>0</v>
      </c>
      <c r="J12" s="235">
        <f>H12*Products!$J$9*Products!$I$9</f>
        <v>0</v>
      </c>
      <c r="K12" s="130" t="str">
        <f>Products!$K$9</f>
        <v>Gallons</v>
      </c>
      <c r="L12" s="65" t="str">
        <f>Products!$M$9</f>
        <v>2 weeks</v>
      </c>
      <c r="M12" s="213" t="str">
        <f>Products!$A$9</f>
        <v>W.B. Mason</v>
      </c>
      <c r="N12" s="222" t="str">
        <f>Products!N9</f>
        <v>No pump included</v>
      </c>
    </row>
    <row r="13" spans="1:16" x14ac:dyDescent="0.3">
      <c r="A13" s="66" t="str">
        <f>Products!$B$10</f>
        <v>Alcohol Hand Sanitizer</v>
      </c>
      <c r="B13" s="53" t="str">
        <f>Products!$D$10</f>
        <v>80% Alcohol Hand Sanitizer</v>
      </c>
      <c r="C13" s="211">
        <f>Products!$J$10</f>
        <v>0.25</v>
      </c>
      <c r="D13" s="195" t="str">
        <f>Products!$K$10</f>
        <v>Gallons</v>
      </c>
      <c r="E13" s="159" t="str">
        <f>Products!$F$10</f>
        <v>Case of 4</v>
      </c>
      <c r="F13" s="60">
        <f>Products!$L$10</f>
        <v>0</v>
      </c>
      <c r="G13" s="60">
        <f>Products!$G$10</f>
        <v>0</v>
      </c>
      <c r="H13" s="55"/>
      <c r="I13" s="54">
        <f t="shared" si="0"/>
        <v>0</v>
      </c>
      <c r="J13" s="235">
        <f>H13*Products!$J$10*Products!$I$10</f>
        <v>0</v>
      </c>
      <c r="K13" s="130" t="str">
        <f>Products!$K$10</f>
        <v>Gallons</v>
      </c>
      <c r="L13" s="65" t="str">
        <f>Products!$M$10</f>
        <v>2 weeks</v>
      </c>
      <c r="M13" s="213" t="str">
        <f>Products!$A$10</f>
        <v>W.B. Mason</v>
      </c>
      <c r="N13" s="222" t="str">
        <f>Products!N10</f>
        <v>Sprayer included</v>
      </c>
    </row>
    <row r="14" spans="1:16" x14ac:dyDescent="0.3">
      <c r="A14" s="56" t="str">
        <f>Products!$B$11</f>
        <v>Drum Pump</v>
      </c>
      <c r="B14" s="53" t="str">
        <f>Products!$D$11</f>
        <v>Drum Pump</v>
      </c>
      <c r="C14" s="211">
        <f>Products!$J$11</f>
        <v>1</v>
      </c>
      <c r="D14" s="195" t="str">
        <f>Products!$K$11</f>
        <v>Drum Pump</v>
      </c>
      <c r="E14" s="159" t="str">
        <f>Products!$F$11</f>
        <v>Each</v>
      </c>
      <c r="F14" s="60">
        <f>Products!$L$11</f>
        <v>0</v>
      </c>
      <c r="G14" s="60">
        <f>Products!$G$11</f>
        <v>0</v>
      </c>
      <c r="H14" s="55"/>
      <c r="I14" s="54">
        <f t="shared" si="0"/>
        <v>0</v>
      </c>
      <c r="J14" s="235">
        <f>H14*Products!$J$11*Products!$I$11</f>
        <v>0</v>
      </c>
      <c r="K14" s="130" t="str">
        <f>Products!$K$11</f>
        <v>Drum Pump</v>
      </c>
      <c r="L14" s="65" t="str">
        <f>Products!$M$11</f>
        <v>2 weeks</v>
      </c>
      <c r="M14" s="213" t="str">
        <f>Products!$A$11</f>
        <v>Allied Eagle / Mellocraft</v>
      </c>
      <c r="N14" s="222" t="str">
        <f>Products!N11</f>
        <v>Pump for 55-gallon drum</v>
      </c>
    </row>
    <row r="15" spans="1:16" x14ac:dyDescent="0.3">
      <c r="A15" s="66" t="str">
        <f>Products!$B$12</f>
        <v>Tb-Cide Quat</v>
      </c>
      <c r="B15" s="53" t="str">
        <f>Products!$D$12</f>
        <v>RTU Hard Surface Disinfectant</v>
      </c>
      <c r="C15" s="193">
        <f>Products!$J$12</f>
        <v>55</v>
      </c>
      <c r="D15" s="195" t="str">
        <f>Products!$K$12</f>
        <v>Gallons</v>
      </c>
      <c r="E15" s="159" t="str">
        <f>Products!$F$12</f>
        <v>1 Drum</v>
      </c>
      <c r="F15" s="60">
        <f>Products!$L$12</f>
        <v>0</v>
      </c>
      <c r="G15" s="60">
        <f>Products!$G$12</f>
        <v>0</v>
      </c>
      <c r="H15" s="55"/>
      <c r="I15" s="54">
        <f t="shared" si="0"/>
        <v>0</v>
      </c>
      <c r="J15" s="235">
        <f>H15*Products!$J$12*Products!$I$12</f>
        <v>0</v>
      </c>
      <c r="K15" s="130" t="str">
        <f>Products!$K$12</f>
        <v>Gallons</v>
      </c>
      <c r="L15" s="65" t="str">
        <f>Products!$M$12</f>
        <v>2 weeks</v>
      </c>
      <c r="M15" s="213" t="str">
        <f>Products!$A$12</f>
        <v>Allied Eagle / Mellocraft</v>
      </c>
      <c r="N15" s="222" t="str">
        <f>Products!N12</f>
        <v>Higher kill rate, not as safe for children</v>
      </c>
    </row>
    <row r="16" spans="1:16" x14ac:dyDescent="0.3">
      <c r="A16" s="66" t="str">
        <f>Products!$B$13</f>
        <v>Tb-Cide Quat</v>
      </c>
      <c r="B16" s="53" t="str">
        <f>Products!$D$13</f>
        <v>RTU Hard Surface Disinfectant</v>
      </c>
      <c r="C16" s="211">
        <f>Products!$J$13</f>
        <v>1</v>
      </c>
      <c r="D16" s="195" t="str">
        <f>Products!$K$13</f>
        <v>Gallons</v>
      </c>
      <c r="E16" s="159" t="str">
        <f>Products!$F$13</f>
        <v>Case of 4</v>
      </c>
      <c r="F16" s="60">
        <f>Products!$L$13</f>
        <v>0</v>
      </c>
      <c r="G16" s="60">
        <f>Products!$G$13</f>
        <v>0</v>
      </c>
      <c r="H16" s="55"/>
      <c r="I16" s="54">
        <f t="shared" si="0"/>
        <v>0</v>
      </c>
      <c r="J16" s="235">
        <f>H16*Products!$J$13*Products!$I$13</f>
        <v>0</v>
      </c>
      <c r="K16" s="130" t="str">
        <f>Products!$K$13</f>
        <v>Gallons</v>
      </c>
      <c r="L16" s="65" t="str">
        <f>Products!$M$13</f>
        <v>2 weeks</v>
      </c>
      <c r="M16" s="213" t="str">
        <f>Products!$A$13</f>
        <v>Allied Eagle / Mellocraft</v>
      </c>
      <c r="N16" s="222" t="str">
        <f>Products!N13</f>
        <v>Higher kill rate, not as safe for children</v>
      </c>
    </row>
    <row r="17" spans="1:14" x14ac:dyDescent="0.3">
      <c r="A17" s="66" t="str">
        <f>Products!$B$14</f>
        <v>Tb-Cide Quat</v>
      </c>
      <c r="B17" s="53" t="str">
        <f>Products!$D$14</f>
        <v>RTU Hard Surface Disinfectant</v>
      </c>
      <c r="C17" s="211">
        <f>Products!$J$14</f>
        <v>0.25</v>
      </c>
      <c r="D17" s="195" t="str">
        <f>Products!$K$14</f>
        <v>Gallons</v>
      </c>
      <c r="E17" s="159" t="str">
        <f>Products!$F$14</f>
        <v>Case of 12</v>
      </c>
      <c r="F17" s="60">
        <f>Products!$L$14</f>
        <v>0</v>
      </c>
      <c r="G17" s="60">
        <f>Products!$G$14</f>
        <v>0</v>
      </c>
      <c r="H17" s="55"/>
      <c r="I17" s="54">
        <f t="shared" si="0"/>
        <v>0</v>
      </c>
      <c r="J17" s="235">
        <f>H17*Products!$J$14*Products!$I$14</f>
        <v>0</v>
      </c>
      <c r="K17" s="130" t="str">
        <f>Products!$K$14</f>
        <v>Gallons</v>
      </c>
      <c r="L17" s="65" t="str">
        <f>Products!$M$14</f>
        <v>2 weeks</v>
      </c>
      <c r="M17" s="213" t="str">
        <f>Products!$A$14</f>
        <v>Allied Eagle / Mellocraft</v>
      </c>
      <c r="N17" s="222" t="str">
        <f>Products!N14</f>
        <v>Higher kill rate, not as safe for children</v>
      </c>
    </row>
    <row r="18" spans="1:14" x14ac:dyDescent="0.3">
      <c r="A18" s="66" t="str">
        <f>Products!$B$15</f>
        <v>Sani-Tyze</v>
      </c>
      <c r="B18" s="53" t="str">
        <f>Products!$D$15</f>
        <v>RTU Hard Surface Sanitizer</v>
      </c>
      <c r="C18" s="193">
        <f>Products!$J$15</f>
        <v>55</v>
      </c>
      <c r="D18" s="195" t="str">
        <f>Products!$K$15</f>
        <v>Gallons</v>
      </c>
      <c r="E18" s="159" t="str">
        <f>Products!$F$15</f>
        <v>1 Drum</v>
      </c>
      <c r="F18" s="60">
        <f>Products!$L$15</f>
        <v>0</v>
      </c>
      <c r="G18" s="60">
        <f>Products!$G$15</f>
        <v>0</v>
      </c>
      <c r="H18" s="55"/>
      <c r="I18" s="54">
        <f t="shared" si="0"/>
        <v>0</v>
      </c>
      <c r="J18" s="235">
        <f>H18*Products!$J$15*Products!$I$15</f>
        <v>0</v>
      </c>
      <c r="K18" s="130" t="str">
        <f>Products!$K$15</f>
        <v>Gallons</v>
      </c>
      <c r="L18" s="65" t="str">
        <f>Products!$M$15</f>
        <v>2 weeks</v>
      </c>
      <c r="M18" s="213" t="str">
        <f>Products!$A$15</f>
        <v>Allied Eagle / Mellocraft</v>
      </c>
      <c r="N18" s="222" t="str">
        <f>Products!N15</f>
        <v>High kill rate, recommended option for schools</v>
      </c>
    </row>
    <row r="19" spans="1:14" x14ac:dyDescent="0.3">
      <c r="A19" s="66" t="str">
        <f>Products!$B$16</f>
        <v>Sani-Tyze</v>
      </c>
      <c r="B19" s="53" t="str">
        <f>Products!$D$16</f>
        <v>RTU Hard Surface Sanitizer</v>
      </c>
      <c r="C19" s="211">
        <f>Products!$J$16</f>
        <v>0.25</v>
      </c>
      <c r="D19" s="195" t="str">
        <f>Products!$K$16</f>
        <v>Gallons</v>
      </c>
      <c r="E19" s="159" t="str">
        <f>Products!$F$16</f>
        <v>Case of 12</v>
      </c>
      <c r="F19" s="60">
        <f>Products!$L$16</f>
        <v>0</v>
      </c>
      <c r="G19" s="60">
        <f>Products!$G$16</f>
        <v>0</v>
      </c>
      <c r="H19" s="55"/>
      <c r="I19" s="54">
        <f t="shared" si="0"/>
        <v>0</v>
      </c>
      <c r="J19" s="235">
        <f>H19*Products!$J$16*Products!$I$16</f>
        <v>0</v>
      </c>
      <c r="K19" s="130" t="str">
        <f>Products!$K$16</f>
        <v>Gallons</v>
      </c>
      <c r="L19" s="65" t="str">
        <f>Products!$M$16</f>
        <v>2 weeks</v>
      </c>
      <c r="M19" s="213" t="str">
        <f>Products!$A$16</f>
        <v>Allied Eagle / Mellocraft</v>
      </c>
      <c r="N19" s="222" t="str">
        <f>Products!N16</f>
        <v>High kill rate, recommended option for schools</v>
      </c>
    </row>
    <row r="20" spans="1:14" x14ac:dyDescent="0.3">
      <c r="A20" s="66" t="str">
        <f>Products!$B$17</f>
        <v>3-Ply Disposable Face Mask</v>
      </c>
      <c r="B20" s="53" t="str">
        <f>Products!$D$17</f>
        <v>Pleated 3-Ply Disposable Mask</v>
      </c>
      <c r="C20" s="193">
        <f>Products!$J$17</f>
        <v>2000</v>
      </c>
      <c r="D20" s="195" t="str">
        <f>Products!$K$17</f>
        <v>Masks</v>
      </c>
      <c r="E20" s="159" t="str">
        <f>Products!$F$17</f>
        <v>Case of 2,000</v>
      </c>
      <c r="F20" s="268">
        <f>Products!$L$17</f>
        <v>0</v>
      </c>
      <c r="G20" s="60">
        <f>Products!$G$17</f>
        <v>0</v>
      </c>
      <c r="H20" s="55"/>
      <c r="I20" s="54">
        <f t="shared" si="0"/>
        <v>0</v>
      </c>
      <c r="J20" s="235">
        <f>H20*Products!$J$17</f>
        <v>0</v>
      </c>
      <c r="K20" s="130" t="str">
        <f>Products!$K$17</f>
        <v>Masks</v>
      </c>
      <c r="L20" s="65" t="str">
        <f>Products!$M$17</f>
        <v xml:space="preserve">8 weeks </v>
      </c>
      <c r="M20" s="214" t="str">
        <f>Products!$A$17</f>
        <v xml:space="preserve">Fastenal </v>
      </c>
      <c r="N20" s="222" t="str">
        <f>Products!N17</f>
        <v>One-case minimum order</v>
      </c>
    </row>
    <row r="21" spans="1:14" x14ac:dyDescent="0.3">
      <c r="A21" s="56" t="str">
        <f>Products!$B$18</f>
        <v>3-Ply Disposable Face Mask</v>
      </c>
      <c r="B21" s="53" t="str">
        <f>Products!$D$18</f>
        <v>Fluid-Resistant, Pleated, and Non-Sterile</v>
      </c>
      <c r="C21" s="211">
        <f>Products!$J$18</f>
        <v>50</v>
      </c>
      <c r="D21" s="195" t="str">
        <f>Products!$K$18</f>
        <v>Masks</v>
      </c>
      <c r="E21" s="159" t="str">
        <f>Products!$F$18</f>
        <v>Box of 50</v>
      </c>
      <c r="F21" s="268">
        <f>Products!$L$18</f>
        <v>0</v>
      </c>
      <c r="G21" s="60">
        <f>Products!$G$18</f>
        <v>0</v>
      </c>
      <c r="H21" s="55"/>
      <c r="I21" s="54">
        <f t="shared" si="0"/>
        <v>0</v>
      </c>
      <c r="J21" s="235">
        <f>H21*Products!$J$18</f>
        <v>0</v>
      </c>
      <c r="K21" s="130" t="str">
        <f>Products!$K$18</f>
        <v>Masks</v>
      </c>
      <c r="L21" s="65" t="str">
        <f>Products!$M$18</f>
        <v>1 week</v>
      </c>
      <c r="M21" s="214" t="str">
        <f>Products!$A$18</f>
        <v>W.B. Mason</v>
      </c>
      <c r="N21" s="222" t="str">
        <f>Products!N18</f>
        <v xml:space="preserve"> </v>
      </c>
    </row>
    <row r="22" spans="1:14" x14ac:dyDescent="0.3">
      <c r="A22" s="56" t="str">
        <f>Products!$B$19</f>
        <v>3-Ply Surgical Face Mask</v>
      </c>
      <c r="B22" s="53" t="str">
        <f>Products!$D$19</f>
        <v>3-Layer Surgical Grade Mask</v>
      </c>
      <c r="C22" s="211">
        <f>Products!$J$19</f>
        <v>50</v>
      </c>
      <c r="D22" s="195" t="str">
        <f>Products!$K$19</f>
        <v>Masks</v>
      </c>
      <c r="E22" s="159" t="str">
        <f>Products!$F$19</f>
        <v>Box of 50</v>
      </c>
      <c r="F22" s="60">
        <f>Products!$L$19</f>
        <v>0</v>
      </c>
      <c r="G22" s="60">
        <f>Products!$G$19</f>
        <v>0</v>
      </c>
      <c r="H22" s="55"/>
      <c r="I22" s="54">
        <f t="shared" si="0"/>
        <v>0</v>
      </c>
      <c r="J22" s="235">
        <f>H22*Products!$J$19</f>
        <v>0</v>
      </c>
      <c r="K22" s="130" t="str">
        <f>Products!$K$19</f>
        <v>Masks</v>
      </c>
      <c r="L22" s="65" t="str">
        <f>Products!$M$19</f>
        <v>2-3 weeks</v>
      </c>
      <c r="M22" s="214" t="str">
        <f>Products!$A$19</f>
        <v>W.B. Mason</v>
      </c>
      <c r="N22" s="222" t="str">
        <f>Products!N19</f>
        <v xml:space="preserve"> </v>
      </c>
    </row>
    <row r="23" spans="1:14" x14ac:dyDescent="0.3">
      <c r="A23" s="56" t="str">
        <f>Products!$B$20</f>
        <v xml:space="preserve">Infrared Thermometer </v>
      </c>
      <c r="B23" s="53" t="str">
        <f>Products!$D$20</f>
        <v>No-Touch Infrared Forehead Thermometer</v>
      </c>
      <c r="C23" s="231">
        <f>Products!$J$20</f>
        <v>1</v>
      </c>
      <c r="D23" s="233" t="str">
        <f>Products!$K$20</f>
        <v>Thermometer</v>
      </c>
      <c r="E23" s="158" t="str">
        <f>Products!$F$20</f>
        <v>Pack of 1</v>
      </c>
      <c r="F23" s="54">
        <f>Products!$L$20</f>
        <v>0</v>
      </c>
      <c r="G23" s="54">
        <f>Products!$G$20</f>
        <v>0</v>
      </c>
      <c r="H23" s="55"/>
      <c r="I23" s="54">
        <f t="shared" si="0"/>
        <v>0</v>
      </c>
      <c r="J23" s="236">
        <f>H23*Products!$J$20*Products!$I$20</f>
        <v>0</v>
      </c>
      <c r="K23" s="127" t="str">
        <f>Products!$K$20</f>
        <v>Thermometer</v>
      </c>
      <c r="L23" s="226" t="str">
        <f>Products!$M$20</f>
        <v>2-3 weeks</v>
      </c>
      <c r="M23" s="53" t="str">
        <f>Products!$A$20</f>
        <v>W.B. Mason</v>
      </c>
      <c r="N23" s="222" t="str">
        <f>Products!N20</f>
        <v xml:space="preserve"> </v>
      </c>
    </row>
    <row r="24" spans="1:14" x14ac:dyDescent="0.3">
      <c r="A24" s="66" t="str">
        <f>Products!$B$21</f>
        <v>Lite N Foamy Sanitizer</v>
      </c>
      <c r="B24" s="53" t="str">
        <f>Products!$D$21</f>
        <v>Non-Alcohol Sanitizer Lemon Blossom</v>
      </c>
      <c r="C24" s="231">
        <f>Products!$J$21</f>
        <v>1</v>
      </c>
      <c r="D24" s="233" t="str">
        <f>Products!$K$21</f>
        <v>Gallons</v>
      </c>
      <c r="E24" s="158" t="str">
        <f>Products!$F$21</f>
        <v>Case of 4</v>
      </c>
      <c r="F24" s="54">
        <f>Products!$L$21</f>
        <v>0</v>
      </c>
      <c r="G24" s="54">
        <f>Products!$G$21</f>
        <v>0</v>
      </c>
      <c r="H24" s="55"/>
      <c r="I24" s="54">
        <f t="shared" si="0"/>
        <v>0</v>
      </c>
      <c r="J24" s="236">
        <f>H24*Products!$J$21*Products!$I$21</f>
        <v>0</v>
      </c>
      <c r="K24" s="127" t="str">
        <f>Products!$K$21</f>
        <v>Gallons</v>
      </c>
      <c r="L24" s="226" t="str">
        <f>Products!$M$21</f>
        <v>6 weeks</v>
      </c>
      <c r="M24" s="53" t="str">
        <f>Products!$A$21</f>
        <v>Allied Eagle / Mellocraft</v>
      </c>
      <c r="N24" s="222" t="str">
        <f>Products!N21</f>
        <v xml:space="preserve"> </v>
      </c>
    </row>
    <row r="25" spans="1:14" x14ac:dyDescent="0.3">
      <c r="A25" s="66" t="str">
        <f>Products!$B$22</f>
        <v>FoamyiQ Sanitizer</v>
      </c>
      <c r="B25" s="53" t="str">
        <f>Products!$D$22</f>
        <v>Non-Alcohol Sanitizer Lemon Blossom</v>
      </c>
      <c r="C25" s="231">
        <f>Products!$J$22</f>
        <v>0.33021499999999998</v>
      </c>
      <c r="D25" s="233" t="str">
        <f>Products!$K$22</f>
        <v>Gallons</v>
      </c>
      <c r="E25" s="158" t="str">
        <f>Products!$F$22</f>
        <v>Case of 4</v>
      </c>
      <c r="F25" s="54">
        <f>Products!$L$22</f>
        <v>0</v>
      </c>
      <c r="G25" s="54">
        <f>Products!$G$22</f>
        <v>0</v>
      </c>
      <c r="H25" s="55"/>
      <c r="I25" s="54">
        <f t="shared" si="0"/>
        <v>0</v>
      </c>
      <c r="J25" s="236">
        <f>H25*Products!$J$22*Products!$I$22</f>
        <v>0</v>
      </c>
      <c r="K25" s="127" t="str">
        <f>Products!$K$22</f>
        <v>Gallons</v>
      </c>
      <c r="L25" s="226" t="str">
        <f>Products!$M$22</f>
        <v>6 weeks</v>
      </c>
      <c r="M25" s="53" t="str">
        <f>Products!$A$22</f>
        <v>Allied Eagle / Mellocraft</v>
      </c>
      <c r="N25" s="222" t="str">
        <f>Products!N22</f>
        <v xml:space="preserve"> </v>
      </c>
    </row>
    <row r="26" spans="1:14" x14ac:dyDescent="0.3">
      <c r="A26" s="66" t="str">
        <f>Products!$B$23</f>
        <v>FoamyiQ Hand Wash</v>
      </c>
      <c r="B26" s="53" t="str">
        <f>Products!$D$23</f>
        <v>Foaming Hand Wash Cranberry Ice</v>
      </c>
      <c r="C26" s="231">
        <f>Products!$J$23</f>
        <v>0.33021499999999998</v>
      </c>
      <c r="D26" s="233" t="str">
        <f>Products!$K$23</f>
        <v>Gallons</v>
      </c>
      <c r="E26" s="158" t="str">
        <f>Products!$F$23</f>
        <v>Case of 4</v>
      </c>
      <c r="F26" s="54">
        <f>Products!$L$23</f>
        <v>0</v>
      </c>
      <c r="G26" s="54">
        <f>Products!$G$23</f>
        <v>0</v>
      </c>
      <c r="H26" s="55"/>
      <c r="I26" s="54">
        <f t="shared" si="0"/>
        <v>0</v>
      </c>
      <c r="J26" s="236">
        <f>H26*Products!$J$23*Products!$I$23</f>
        <v>0</v>
      </c>
      <c r="K26" s="127" t="str">
        <f>Products!$K$23</f>
        <v>Gallons</v>
      </c>
      <c r="L26" s="226" t="str">
        <f>Products!$M$23</f>
        <v>2 weeks</v>
      </c>
      <c r="M26" s="53" t="str">
        <f>Products!$A$23</f>
        <v>Allied Eagle / Mellocraft</v>
      </c>
      <c r="N26" s="222" t="str">
        <f>Products!N23</f>
        <v xml:space="preserve"> </v>
      </c>
    </row>
    <row r="27" spans="1:14" x14ac:dyDescent="0.3">
      <c r="A27" s="66" t="str">
        <f>Products!$B$24</f>
        <v>Hard Surface Wipe</v>
      </c>
      <c r="B27" s="53" t="str">
        <f>Products!$D$24</f>
        <v xml:space="preserve">Hard Surface Sanitizing Wipe </v>
      </c>
      <c r="C27" s="232">
        <f>Products!$J$24</f>
        <v>225</v>
      </c>
      <c r="D27" s="233" t="str">
        <f>Products!$K$24</f>
        <v>Wipes</v>
      </c>
      <c r="E27" s="158" t="str">
        <f>Products!$F$24</f>
        <v>Case of 6</v>
      </c>
      <c r="F27" s="54">
        <f>Products!$L$24</f>
        <v>0</v>
      </c>
      <c r="G27" s="54">
        <f>Products!$G$24</f>
        <v>0</v>
      </c>
      <c r="H27" s="55"/>
      <c r="I27" s="54">
        <f t="shared" si="0"/>
        <v>0</v>
      </c>
      <c r="J27" s="236">
        <f>H27*Products!$J$24*Products!$I$24</f>
        <v>0</v>
      </c>
      <c r="K27" s="127" t="str">
        <f>Products!$K$24</f>
        <v>Wipes</v>
      </c>
      <c r="L27" s="226" t="str">
        <f>Products!$M$24</f>
        <v xml:space="preserve">Unknown </v>
      </c>
      <c r="M27" s="53" t="str">
        <f>Products!$A$24</f>
        <v>Allied Eagle / Mellocraft</v>
      </c>
      <c r="N27" s="222" t="str">
        <f>Products!N24</f>
        <v xml:space="preserve"> </v>
      </c>
    </row>
    <row r="28" spans="1:14" ht="15" thickBot="1" x14ac:dyDescent="0.35">
      <c r="A28" s="227" t="str">
        <f>Products!$B$25</f>
        <v>Hard Surface Wipe</v>
      </c>
      <c r="B28" s="57" t="str">
        <f>Products!$D$25</f>
        <v>Hard Surface Disinfecting Wipe</v>
      </c>
      <c r="C28" s="228">
        <f>Products!$J$25</f>
        <v>125</v>
      </c>
      <c r="D28" s="202" t="str">
        <f>Products!$K$25</f>
        <v>Wipes</v>
      </c>
      <c r="E28" s="203" t="str">
        <f>Products!$F$25</f>
        <v>Case of 6</v>
      </c>
      <c r="F28" s="204">
        <f>Products!$L$25</f>
        <v>0</v>
      </c>
      <c r="G28" s="204">
        <f>Products!$G$25</f>
        <v>0</v>
      </c>
      <c r="H28" s="59"/>
      <c r="I28" s="58">
        <f t="shared" si="0"/>
        <v>0</v>
      </c>
      <c r="J28" s="237">
        <f>H28*Products!$J$25*Products!$I$25</f>
        <v>0</v>
      </c>
      <c r="K28" s="205" t="str">
        <f>Products!$K$25</f>
        <v>Wipes</v>
      </c>
      <c r="L28" s="206" t="str">
        <f>Products!$M$25</f>
        <v xml:space="preserve">Unknown </v>
      </c>
      <c r="M28" s="215" t="str">
        <f>Products!$A$25</f>
        <v>Allied Eagle / Mellocraft</v>
      </c>
      <c r="N28" s="223" t="str">
        <f>Products!N25</f>
        <v xml:space="preserve"> </v>
      </c>
    </row>
    <row r="29" spans="1:14" x14ac:dyDescent="0.3">
      <c r="A29" s="326"/>
      <c r="B29" s="327"/>
      <c r="C29" s="327"/>
      <c r="D29" s="327"/>
      <c r="E29" s="327"/>
      <c r="F29" s="327"/>
      <c r="G29" s="327"/>
      <c r="H29" s="327"/>
      <c r="I29" s="327"/>
      <c r="J29" s="327"/>
      <c r="K29" s="327"/>
      <c r="L29" s="327"/>
      <c r="M29" s="327"/>
      <c r="N29" s="328"/>
    </row>
    <row r="30" spans="1:14" s="52" customFormat="1" ht="15" thickBot="1" x14ac:dyDescent="0.35">
      <c r="A30" s="329" t="s">
        <v>269</v>
      </c>
      <c r="B30" s="330"/>
      <c r="C30" s="330"/>
      <c r="D30" s="330"/>
      <c r="E30" s="330"/>
      <c r="F30" s="330"/>
      <c r="G30" s="330"/>
      <c r="H30" s="330"/>
      <c r="I30" s="210">
        <f>SUM(I8:I28)</f>
        <v>0</v>
      </c>
      <c r="J30" s="330"/>
      <c r="K30" s="330"/>
      <c r="L30" s="330"/>
      <c r="M30" s="330"/>
      <c r="N30" s="331"/>
    </row>
    <row r="31" spans="1:14" ht="15" thickBot="1" x14ac:dyDescent="0.35"/>
    <row r="32" spans="1:14" x14ac:dyDescent="0.3">
      <c r="A32" s="278" t="s">
        <v>386</v>
      </c>
      <c r="B32" s="264"/>
    </row>
    <row r="33" spans="1:13" x14ac:dyDescent="0.3">
      <c r="A33" s="147" t="str">
        <f>M8</f>
        <v>Allied Eagle / Mellocraft</v>
      </c>
      <c r="B33" s="279">
        <f>I8+I9+I10+I14+I15+I16+I17+I18+I19+I24+I25+I26+I27+I28</f>
        <v>0</v>
      </c>
      <c r="C33"/>
      <c r="D33"/>
      <c r="E33"/>
      <c r="F33"/>
      <c r="G33"/>
      <c r="H33"/>
      <c r="I33"/>
      <c r="J33"/>
      <c r="K33"/>
      <c r="L33"/>
      <c r="M33"/>
    </row>
    <row r="34" spans="1:13" x14ac:dyDescent="0.3">
      <c r="A34" s="147" t="str">
        <f>M11</f>
        <v>W.B. Mason</v>
      </c>
      <c r="B34" s="279">
        <f>I11+I12+I13+I21+I22+I23</f>
        <v>0</v>
      </c>
      <c r="C34"/>
      <c r="D34"/>
      <c r="E34"/>
      <c r="F34"/>
      <c r="G34"/>
      <c r="H34"/>
      <c r="I34"/>
      <c r="J34"/>
      <c r="K34"/>
      <c r="L34"/>
      <c r="M34"/>
    </row>
    <row r="35" spans="1:13" x14ac:dyDescent="0.3">
      <c r="A35" s="147" t="str">
        <f>M20</f>
        <v xml:space="preserve">Fastenal </v>
      </c>
      <c r="B35" s="279">
        <f>I20</f>
        <v>0</v>
      </c>
      <c r="C35"/>
      <c r="D35"/>
      <c r="E35"/>
      <c r="F35"/>
      <c r="G35"/>
      <c r="H35"/>
      <c r="I35"/>
      <c r="J35"/>
      <c r="K35"/>
      <c r="L35"/>
      <c r="M35"/>
    </row>
    <row r="36" spans="1:13" ht="15" thickBot="1" x14ac:dyDescent="0.35">
      <c r="A36" s="280" t="s">
        <v>376</v>
      </c>
      <c r="B36" s="281">
        <f>SUM(B33:B35)</f>
        <v>0</v>
      </c>
      <c r="C36"/>
      <c r="D36"/>
      <c r="E36"/>
      <c r="F36"/>
      <c r="G36"/>
      <c r="H36"/>
      <c r="I36"/>
      <c r="J36"/>
      <c r="K36"/>
      <c r="L36"/>
      <c r="M36"/>
    </row>
    <row r="37" spans="1:13" x14ac:dyDescent="0.3">
      <c r="A37"/>
      <c r="B37"/>
      <c r="C37"/>
      <c r="D37"/>
      <c r="E37"/>
      <c r="F37"/>
      <c r="G37"/>
      <c r="H37"/>
      <c r="I37"/>
      <c r="J37"/>
      <c r="K37"/>
      <c r="L37"/>
      <c r="M37"/>
    </row>
    <row r="38" spans="1:13" x14ac:dyDescent="0.3">
      <c r="A38"/>
      <c r="B38"/>
      <c r="C38"/>
      <c r="D38"/>
      <c r="E38"/>
      <c r="F38"/>
      <c r="G38"/>
      <c r="H38"/>
      <c r="I38"/>
      <c r="J38"/>
      <c r="K38"/>
      <c r="L38"/>
      <c r="M38"/>
    </row>
    <row r="39" spans="1:13" x14ac:dyDescent="0.3">
      <c r="A39" s="10" t="s">
        <v>199</v>
      </c>
    </row>
    <row r="41" spans="1:13" x14ac:dyDescent="0.3">
      <c r="A41" s="49" t="s">
        <v>377</v>
      </c>
      <c r="D41" s="238">
        <f>'Water Refill Stations'!C11</f>
        <v>0</v>
      </c>
      <c r="E41" s="49" t="s">
        <v>199</v>
      </c>
    </row>
    <row r="42" spans="1:13" x14ac:dyDescent="0.3">
      <c r="D42" s="238"/>
    </row>
    <row r="43" spans="1:13" x14ac:dyDescent="0.3">
      <c r="A43" s="49" t="s">
        <v>378</v>
      </c>
      <c r="G43" s="260"/>
    </row>
    <row r="45" spans="1:13" x14ac:dyDescent="0.3">
      <c r="A45" s="49" t="s">
        <v>379</v>
      </c>
    </row>
    <row r="46" spans="1:13" x14ac:dyDescent="0.3">
      <c r="A46"/>
      <c r="B46"/>
      <c r="C46"/>
      <c r="D46"/>
      <c r="E46"/>
      <c r="F46"/>
      <c r="G46"/>
      <c r="H46"/>
      <c r="I46"/>
      <c r="J46"/>
      <c r="K46"/>
      <c r="L46"/>
      <c r="M46"/>
    </row>
    <row r="47" spans="1:13" x14ac:dyDescent="0.3">
      <c r="A47"/>
      <c r="B47"/>
      <c r="C47"/>
      <c r="D47"/>
      <c r="E47"/>
      <c r="F47"/>
      <c r="G47"/>
      <c r="H47"/>
      <c r="I47"/>
      <c r="J47"/>
      <c r="K47"/>
      <c r="L47"/>
      <c r="M47"/>
    </row>
    <row r="48" spans="1:13" x14ac:dyDescent="0.3">
      <c r="A48"/>
      <c r="B48"/>
      <c r="C48"/>
      <c r="D48"/>
      <c r="E48"/>
      <c r="F48"/>
      <c r="G48"/>
      <c r="H48"/>
      <c r="I48"/>
      <c r="J48"/>
      <c r="K48"/>
      <c r="L48"/>
      <c r="M48"/>
    </row>
    <row r="49" spans="1:13" x14ac:dyDescent="0.3">
      <c r="A49"/>
      <c r="B49"/>
      <c r="C49"/>
      <c r="D49"/>
      <c r="E49"/>
      <c r="F49"/>
      <c r="G49"/>
      <c r="H49"/>
      <c r="I49"/>
      <c r="J49"/>
      <c r="K49"/>
      <c r="L49"/>
      <c r="M49"/>
    </row>
    <row r="50" spans="1:13" x14ac:dyDescent="0.3">
      <c r="A50"/>
      <c r="B50"/>
      <c r="C50"/>
      <c r="D50"/>
      <c r="E50"/>
      <c r="F50"/>
      <c r="G50"/>
      <c r="H50"/>
      <c r="I50"/>
      <c r="J50"/>
      <c r="K50"/>
      <c r="L50"/>
      <c r="M50"/>
    </row>
    <row r="51" spans="1:13" x14ac:dyDescent="0.3">
      <c r="A51"/>
      <c r="B51"/>
      <c r="C51"/>
      <c r="D51"/>
      <c r="E51"/>
      <c r="F51"/>
      <c r="G51"/>
      <c r="H51"/>
      <c r="I51"/>
      <c r="J51"/>
      <c r="K51"/>
      <c r="L51"/>
      <c r="M51"/>
    </row>
    <row r="52" spans="1:13" x14ac:dyDescent="0.3">
      <c r="A52"/>
      <c r="B52"/>
      <c r="C52"/>
      <c r="D52"/>
      <c r="E52"/>
      <c r="F52"/>
      <c r="G52"/>
      <c r="H52"/>
      <c r="I52"/>
      <c r="J52"/>
      <c r="K52"/>
      <c r="L52"/>
      <c r="M52"/>
    </row>
    <row r="53" spans="1:13" x14ac:dyDescent="0.3">
      <c r="A53"/>
      <c r="B53"/>
      <c r="C53"/>
      <c r="D53"/>
      <c r="E53"/>
      <c r="F53"/>
      <c r="G53"/>
      <c r="H53"/>
      <c r="I53"/>
      <c r="J53"/>
      <c r="K53"/>
      <c r="L53"/>
      <c r="M53"/>
    </row>
    <row r="54" spans="1:13" x14ac:dyDescent="0.3">
      <c r="A54"/>
      <c r="B54"/>
      <c r="C54"/>
      <c r="D54"/>
      <c r="E54"/>
      <c r="F54"/>
      <c r="G54"/>
      <c r="H54"/>
      <c r="I54"/>
      <c r="J54"/>
      <c r="K54"/>
      <c r="L54"/>
      <c r="M54"/>
    </row>
  </sheetData>
  <mergeCells count="8">
    <mergeCell ref="A1:N1"/>
    <mergeCell ref="A3:N3"/>
    <mergeCell ref="A29:N29"/>
    <mergeCell ref="A30:H30"/>
    <mergeCell ref="J30:N30"/>
    <mergeCell ref="A5:N5"/>
    <mergeCell ref="J7:K7"/>
    <mergeCell ref="C7:D7"/>
  </mergeCells>
  <hyperlinks>
    <hyperlink ref="A13" r:id="rId1" display="https://equalisgroup.org/wp-content/uploads/2020/05/Technical-Data-Sheet-Shield-Industrial-Sanitizer-WB-Mason.pdf" xr:uid="{FDE0E49A-181C-4249-93F8-6C532884B125}"/>
    <hyperlink ref="A18:A19" r:id="rId2" display="https://equalisgroup.org/wp-content/uploads/2020/05/Spec-Sheet-Sani-tyze-Disinfectant-Spray-Allied-Eagle-2020.05.pdf" xr:uid="{1AF10CBB-91E8-4C99-ABE0-58EF6CABF228}"/>
    <hyperlink ref="A15:A17" r:id="rId3" display="https://equalisgroup.org/wp-content/uploads/2020/05/Spec-Sheet-TB-CIDE-Quat-Disinfectant-Spray-Allied-Eagle-2020.05.pdf" xr:uid="{E100092B-DEE6-4D9B-8E6F-ED1B96761EE4}"/>
    <hyperlink ref="A20" r:id="rId4" display="https://equalisgroup.org/wp-content/uploads/2020/05/Spec-Sheet-3-Ply-Masks-Fastenal.pdf" xr:uid="{D0128DAC-1547-446C-878F-D7ABDB4E63C8}"/>
    <hyperlink ref="A27" r:id="rId5" display="https://equalisgroup.org/wp-content/uploads/2020/05/Spec-Sheet-Spartan-Sanitizing-Wipes-Allied-Eagle-2020.05.pdf" xr:uid="{3CBED704-D0DA-45B4-90C2-9BE31C6F8A4B}"/>
    <hyperlink ref="A28" r:id="rId6" display="https://equalisgroup.org/wp-content/uploads/2020/05/Spec-Sheet-Spartan-Disinfecting-Wipes-Allied-Eagle-2020.05.pdf" xr:uid="{9EEC5687-D82F-4962-8FFA-36CDD9CE913D}"/>
    <hyperlink ref="A9" r:id="rId7" display="https://equalisgroup.org/wp-content/uploads/2020/05/Spec-Sheet-Hand-Sanitizer-Allied-Eagle-2020.05.pdf" xr:uid="{2232B38C-A52C-4C4E-B6BB-AEAD304BBFE7}"/>
    <hyperlink ref="A24:A26" r:id="rId8" display="https://equalisgroup.org/wp-content/uploads/2020/05/Spec-Sheet-Hand-Soap-Allied-Eagle.pdf" xr:uid="{35CE1C1F-C178-492D-AB6B-59553545C2B7}"/>
    <hyperlink ref="A8" r:id="rId9" display="https://equalisgroup.org/wp-content/uploads/2020/05/Spec-Sheet-Hand-Sanitizer-Allied-Eagle-2020.05.pdf" xr:uid="{2B5EB3D5-A482-4ADA-974E-10C9540D3659}"/>
    <hyperlink ref="A10" r:id="rId10" display="https://equalisgroup.org/wp-content/uploads/2020/05/Spec-Sheet-Hand-Sanitizer-Allied-Eagle-2020.05.pdf" xr:uid="{EFCBD2CB-0538-4DB5-A6F9-4CA10BBED660}"/>
  </hyperlinks>
  <printOptions horizontalCentered="1"/>
  <pageMargins left="0.7" right="0.7" top="0.75" bottom="0.75" header="0.3" footer="0.3"/>
  <pageSetup scale="50" fitToHeight="0" orientation="landscape" r:id="rId11"/>
  <headerFooter>
    <oddFooter>&amp;CEqualis Group - www.EqualisGroup.org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7A4229D-7DC1-4A40-99CA-57479CF5EA07}">
          <x14:formula1>
            <xm:f>'Pick Lists'!$C$3:$C$4</xm:f>
          </x14:formula1>
          <xm:sqref>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B7F59-C3DC-4330-AC60-CF8F9AD88EAC}">
  <sheetPr>
    <tabColor rgb="FFFFFF00"/>
    <pageSetUpPr fitToPage="1"/>
  </sheetPr>
  <dimension ref="A1:P106"/>
  <sheetViews>
    <sheetView zoomScale="130" zoomScaleNormal="130" workbookViewId="0">
      <pane xSplit="1" ySplit="1" topLeftCell="B41" activePane="bottomRight" state="frozen"/>
      <selection pane="topRight" activeCell="B1" sqref="B1"/>
      <selection pane="bottomLeft" activeCell="A2" sqref="A2"/>
      <selection pane="bottomRight" activeCell="A8" sqref="A8:A9"/>
    </sheetView>
  </sheetViews>
  <sheetFormatPr defaultColWidth="9.109375" defaultRowHeight="14.4" x14ac:dyDescent="0.3"/>
  <cols>
    <col min="1" max="1" width="24.33203125" style="49" customWidth="1"/>
    <col min="2" max="2" width="35" style="49" customWidth="1"/>
    <col min="3" max="3" width="7.21875" style="49" customWidth="1"/>
    <col min="4" max="4" width="12.77734375" style="49" customWidth="1"/>
    <col min="5" max="5" width="12" style="49" customWidth="1"/>
    <col min="6" max="7" width="13.44140625" style="49" customWidth="1"/>
    <col min="8" max="8" width="13.33203125" style="49" customWidth="1"/>
    <col min="9" max="9" width="14.21875" style="49" customWidth="1"/>
    <col min="10" max="10" width="13.6640625" style="49" customWidth="1"/>
    <col min="11" max="11" width="13.44140625" style="49" customWidth="1"/>
    <col min="12" max="12" width="11.21875" style="49" customWidth="1"/>
    <col min="13" max="13" width="23.33203125" style="49" customWidth="1"/>
    <col min="14" max="14" width="39.5546875" style="49" customWidth="1"/>
    <col min="15" max="16384" width="9.109375" style="49"/>
  </cols>
  <sheetData>
    <row r="1" spans="1:16" ht="18" x14ac:dyDescent="0.35">
      <c r="A1" s="324" t="s">
        <v>387</v>
      </c>
      <c r="B1" s="324"/>
      <c r="C1" s="324"/>
      <c r="D1" s="324"/>
      <c r="E1" s="324"/>
      <c r="F1" s="324"/>
      <c r="G1" s="324"/>
      <c r="H1" s="324"/>
      <c r="I1" s="324"/>
      <c r="J1" s="324"/>
      <c r="K1" s="324"/>
      <c r="L1" s="324"/>
      <c r="M1" s="324"/>
      <c r="N1" s="324"/>
      <c r="O1" s="48"/>
      <c r="P1" s="48"/>
    </row>
    <row r="3" spans="1:16" ht="15.6" x14ac:dyDescent="0.3">
      <c r="A3" s="325" t="s">
        <v>247</v>
      </c>
      <c r="B3" s="325"/>
      <c r="C3" s="325"/>
      <c r="D3" s="325"/>
      <c r="E3" s="325"/>
      <c r="F3" s="325"/>
      <c r="G3" s="325"/>
      <c r="H3" s="325"/>
      <c r="I3" s="325"/>
      <c r="J3" s="325"/>
      <c r="K3" s="325"/>
      <c r="L3" s="325"/>
      <c r="M3" s="325"/>
      <c r="N3" s="325"/>
      <c r="O3" s="50"/>
      <c r="P3" s="50"/>
    </row>
    <row r="5" spans="1:16" ht="87" customHeight="1" x14ac:dyDescent="0.3">
      <c r="A5" s="322" t="s">
        <v>410</v>
      </c>
      <c r="B5" s="322"/>
      <c r="C5" s="322"/>
      <c r="D5" s="322"/>
      <c r="E5" s="322"/>
      <c r="F5" s="322"/>
      <c r="G5" s="322"/>
      <c r="H5" s="322"/>
      <c r="I5" s="322"/>
      <c r="J5" s="322"/>
      <c r="K5" s="322"/>
      <c r="L5" s="322"/>
      <c r="M5" s="322"/>
      <c r="N5" s="322"/>
      <c r="O5" s="51"/>
      <c r="P5" s="51"/>
    </row>
    <row r="6" spans="1:16" ht="15" thickBot="1" x14ac:dyDescent="0.35"/>
    <row r="7" spans="1:16" x14ac:dyDescent="0.3">
      <c r="A7" s="262" t="s">
        <v>386</v>
      </c>
      <c r="B7" s="264"/>
      <c r="C7" s="238"/>
      <c r="D7"/>
      <c r="E7"/>
    </row>
    <row r="8" spans="1:16" x14ac:dyDescent="0.3">
      <c r="A8" s="147" t="str">
        <f>M25</f>
        <v>Allied Eagle / Mellocraft</v>
      </c>
      <c r="B8" s="265">
        <f>I25+I26+I27+I31+I76+I77+I78+I79+I80+I81+I100+I101+I102+I103+I104</f>
        <v>0</v>
      </c>
      <c r="C8" s="238"/>
      <c r="D8"/>
      <c r="E8"/>
    </row>
    <row r="9" spans="1:16" x14ac:dyDescent="0.3">
      <c r="A9" s="147" t="str">
        <f>M28</f>
        <v>W.B. Mason</v>
      </c>
      <c r="B9" s="265">
        <f>I28+I29+I30+I46+I47+I59</f>
        <v>0</v>
      </c>
      <c r="C9" s="238"/>
      <c r="D9"/>
      <c r="E9"/>
    </row>
    <row r="10" spans="1:16" x14ac:dyDescent="0.3">
      <c r="A10" s="147" t="str">
        <f>M45</f>
        <v xml:space="preserve">Fastenal </v>
      </c>
      <c r="B10" s="265">
        <f>I45</f>
        <v>0</v>
      </c>
      <c r="C10" s="261"/>
      <c r="D10"/>
      <c r="E10"/>
    </row>
    <row r="11" spans="1:16" ht="15" thickBot="1" x14ac:dyDescent="0.35">
      <c r="A11" s="266" t="s">
        <v>385</v>
      </c>
      <c r="B11" s="267">
        <f>SUM(B8:B10)</f>
        <v>0</v>
      </c>
      <c r="C11" s="239"/>
      <c r="D11"/>
      <c r="E11"/>
    </row>
    <row r="13" spans="1:16" s="10" customFormat="1" x14ac:dyDescent="0.3">
      <c r="A13" s="10" t="s">
        <v>345</v>
      </c>
    </row>
    <row r="14" spans="1:16" x14ac:dyDescent="0.3">
      <c r="A14"/>
      <c r="B14"/>
      <c r="C14"/>
      <c r="D14"/>
      <c r="E14"/>
      <c r="F14"/>
      <c r="G14"/>
    </row>
    <row r="15" spans="1:16" x14ac:dyDescent="0.3">
      <c r="A15" t="s">
        <v>407</v>
      </c>
      <c r="B15"/>
      <c r="C15"/>
      <c r="D15" s="239">
        <f>'Hand Sanitizer'!I19</f>
        <v>0</v>
      </c>
      <c r="E15" t="s">
        <v>211</v>
      </c>
      <c r="F15"/>
      <c r="G15"/>
      <c r="L15" s="238"/>
    </row>
    <row r="16" spans="1:16" x14ac:dyDescent="0.3">
      <c r="A16" t="s">
        <v>354</v>
      </c>
      <c r="B16"/>
      <c r="C16"/>
      <c r="D16" s="240"/>
      <c r="E16" t="s">
        <v>339</v>
      </c>
      <c r="F16"/>
      <c r="G16" s="245"/>
      <c r="L16" s="238"/>
    </row>
    <row r="17" spans="1:14" x14ac:dyDescent="0.3">
      <c r="A17" t="s">
        <v>404</v>
      </c>
      <c r="B17"/>
      <c r="C17"/>
      <c r="D17" s="239">
        <f>D15*D16</f>
        <v>0</v>
      </c>
      <c r="E17" t="s">
        <v>340</v>
      </c>
      <c r="F17"/>
    </row>
    <row r="18" spans="1:14" x14ac:dyDescent="0.3">
      <c r="A18" t="s">
        <v>344</v>
      </c>
      <c r="B18"/>
      <c r="C18"/>
      <c r="D18" s="240"/>
      <c r="E18" t="s">
        <v>341</v>
      </c>
      <c r="F18"/>
      <c r="G18"/>
    </row>
    <row r="19" spans="1:14" x14ac:dyDescent="0.3">
      <c r="A19" s="245" t="s">
        <v>373</v>
      </c>
      <c r="B19"/>
      <c r="C19"/>
      <c r="D19"/>
      <c r="E19"/>
      <c r="F19"/>
    </row>
    <row r="20" spans="1:14" x14ac:dyDescent="0.3">
      <c r="A20" t="s">
        <v>411</v>
      </c>
      <c r="D20" s="238">
        <f>'Sanitizer Locations'!G26</f>
        <v>0</v>
      </c>
      <c r="G20"/>
    </row>
    <row r="21" spans="1:14" x14ac:dyDescent="0.3">
      <c r="B21"/>
      <c r="C21"/>
      <c r="D21"/>
      <c r="E21"/>
      <c r="F21"/>
      <c r="G21"/>
    </row>
    <row r="22" spans="1:14" x14ac:dyDescent="0.3">
      <c r="A22" s="41" t="s">
        <v>343</v>
      </c>
    </row>
    <row r="23" spans="1:14" ht="15" thickBot="1" x14ac:dyDescent="0.35"/>
    <row r="24" spans="1:14" s="39" customFormat="1" ht="15" thickBot="1" x14ac:dyDescent="0.35">
      <c r="A24" s="217" t="s">
        <v>258</v>
      </c>
      <c r="B24" s="219" t="s">
        <v>218</v>
      </c>
      <c r="C24" s="333" t="s">
        <v>264</v>
      </c>
      <c r="D24" s="334"/>
      <c r="E24" s="219" t="s">
        <v>215</v>
      </c>
      <c r="F24" s="219" t="s">
        <v>195</v>
      </c>
      <c r="G24" s="219" t="s">
        <v>321</v>
      </c>
      <c r="H24" s="219" t="s">
        <v>265</v>
      </c>
      <c r="I24" s="219" t="s">
        <v>259</v>
      </c>
      <c r="J24" s="332" t="s">
        <v>267</v>
      </c>
      <c r="K24" s="332"/>
      <c r="L24" s="219" t="s">
        <v>261</v>
      </c>
      <c r="M24" s="220" t="s">
        <v>262</v>
      </c>
      <c r="N24" s="216" t="s">
        <v>194</v>
      </c>
    </row>
    <row r="25" spans="1:14" x14ac:dyDescent="0.3">
      <c r="A25" s="270" t="str">
        <f>Products!$B$5</f>
        <v>Alcohol Hand Sanitizer</v>
      </c>
      <c r="B25" s="230" t="str">
        <f>Products!$D$5</f>
        <v>80% Alcohol Hand Sanitizer</v>
      </c>
      <c r="C25" s="196">
        <f>Products!$J$5</f>
        <v>55</v>
      </c>
      <c r="D25" s="194" t="str">
        <f>Products!$K$5</f>
        <v>Gallons</v>
      </c>
      <c r="E25" s="197" t="str">
        <f>Products!$F$5</f>
        <v>1 Drum</v>
      </c>
      <c r="F25" s="198">
        <f>Products!$L$5</f>
        <v>0</v>
      </c>
      <c r="G25" s="198">
        <f>Products!$G$5</f>
        <v>0</v>
      </c>
      <c r="H25" s="199"/>
      <c r="I25" s="198">
        <f t="shared" ref="I25:I31" si="0">G25*H25</f>
        <v>0</v>
      </c>
      <c r="J25" s="234">
        <f>H25*Products!$J$5*Products!$I$5</f>
        <v>0</v>
      </c>
      <c r="K25" s="200" t="str">
        <f>Products!$K$5</f>
        <v>Gallons</v>
      </c>
      <c r="L25" s="201" t="str">
        <f>Products!$M$5</f>
        <v>2 weeks</v>
      </c>
      <c r="M25" s="212" t="str">
        <f>Products!$A$5</f>
        <v>Allied Eagle / Mellocraft</v>
      </c>
      <c r="N25" s="221" t="str">
        <f>Products!N5</f>
        <v>No pump included</v>
      </c>
    </row>
    <row r="26" spans="1:14" x14ac:dyDescent="0.3">
      <c r="A26" s="66" t="str">
        <f>Products!$B$6</f>
        <v>Alcohol Hand Sanitizer</v>
      </c>
      <c r="B26" s="53" t="str">
        <f>Products!$D$6</f>
        <v>80% Alcohol Hand Sanitizer</v>
      </c>
      <c r="C26" s="211">
        <f>Products!$J$6</f>
        <v>1</v>
      </c>
      <c r="D26" s="195" t="str">
        <f>Products!$K$6</f>
        <v>Gallons</v>
      </c>
      <c r="E26" s="159" t="str">
        <f>Products!$F$6</f>
        <v>Case of 4</v>
      </c>
      <c r="F26" s="60">
        <f>Products!$L$6</f>
        <v>0</v>
      </c>
      <c r="G26" s="60">
        <f>Products!$G$6</f>
        <v>0</v>
      </c>
      <c r="H26" s="55"/>
      <c r="I26" s="54">
        <f t="shared" si="0"/>
        <v>0</v>
      </c>
      <c r="J26" s="235">
        <f>H26*Products!$J$6*Products!$I$6</f>
        <v>0</v>
      </c>
      <c r="K26" s="130" t="str">
        <f>Products!$K$6</f>
        <v>Gallons</v>
      </c>
      <c r="L26" s="65" t="str">
        <f>Products!$M$6</f>
        <v>2 weeks</v>
      </c>
      <c r="M26" s="213" t="str">
        <f>Products!$A$6</f>
        <v>Allied Eagle / Mellocraft</v>
      </c>
      <c r="N26" s="222" t="str">
        <f>Products!N6</f>
        <v>Pump included</v>
      </c>
    </row>
    <row r="27" spans="1:14" x14ac:dyDescent="0.3">
      <c r="A27" s="66" t="str">
        <f>Products!$B$7</f>
        <v>Alcohol Hand Sanitizer</v>
      </c>
      <c r="B27" s="53" t="str">
        <f>Products!$D$7</f>
        <v>80% Alcohol Hand Sanitizer</v>
      </c>
      <c r="C27" s="211">
        <f>Products!$J$7</f>
        <v>0.5</v>
      </c>
      <c r="D27" s="195" t="str">
        <f>Products!$K$7</f>
        <v>Gallons</v>
      </c>
      <c r="E27" s="159" t="str">
        <f>Products!$F$7</f>
        <v>Case of 6</v>
      </c>
      <c r="F27" s="60">
        <f>Products!$L$7</f>
        <v>0</v>
      </c>
      <c r="G27" s="60">
        <f>Products!$G$7</f>
        <v>0</v>
      </c>
      <c r="H27" s="55"/>
      <c r="I27" s="54">
        <f t="shared" si="0"/>
        <v>0</v>
      </c>
      <c r="J27" s="235">
        <f>H27*Products!$J$7*Products!$I$7</f>
        <v>0</v>
      </c>
      <c r="K27" s="130" t="str">
        <f>Products!$K$7</f>
        <v>Gallons</v>
      </c>
      <c r="L27" s="65" t="str">
        <f>Products!$M$7</f>
        <v>2 weeks</v>
      </c>
      <c r="M27" s="213" t="str">
        <f>Products!$A$7</f>
        <v>Allied Eagle / Mellocraft</v>
      </c>
      <c r="N27" s="222" t="str">
        <f>Products!N7</f>
        <v>Pump included</v>
      </c>
    </row>
    <row r="28" spans="1:14" x14ac:dyDescent="0.3">
      <c r="A28" s="66" t="str">
        <f>Products!$B$8</f>
        <v>Alcohol Hand Sanitizer</v>
      </c>
      <c r="B28" s="53" t="str">
        <f>Products!$D$8</f>
        <v>80% Alcohol Hand Sanitizer</v>
      </c>
      <c r="C28" s="193">
        <f>Products!$J$8</f>
        <v>55</v>
      </c>
      <c r="D28" s="195" t="str">
        <f>Products!$K$8</f>
        <v>Gallons</v>
      </c>
      <c r="E28" s="159" t="str">
        <f>Products!$F$8</f>
        <v>1 Drum</v>
      </c>
      <c r="F28" s="60">
        <f>Products!$L$8</f>
        <v>0</v>
      </c>
      <c r="G28" s="60">
        <f>Products!$G$8</f>
        <v>0</v>
      </c>
      <c r="H28" s="55"/>
      <c r="I28" s="54">
        <f t="shared" si="0"/>
        <v>0</v>
      </c>
      <c r="J28" s="235">
        <f>H28*Products!$J$8*Products!$I$8</f>
        <v>0</v>
      </c>
      <c r="K28" s="130" t="str">
        <f>Products!$K$8</f>
        <v>Gallons</v>
      </c>
      <c r="L28" s="65" t="str">
        <f>Products!$M$8</f>
        <v>2 weeks</v>
      </c>
      <c r="M28" s="213" t="str">
        <f>Products!$A$8</f>
        <v>W.B. Mason</v>
      </c>
      <c r="N28" s="222" t="str">
        <f>Products!N8</f>
        <v>No pump included</v>
      </c>
    </row>
    <row r="29" spans="1:14" x14ac:dyDescent="0.3">
      <c r="A29" s="66" t="str">
        <f>Products!$B$9</f>
        <v>Alcohol Hand Sanitizer</v>
      </c>
      <c r="B29" s="53" t="str">
        <f>Products!$D$9</f>
        <v>80% Alcohol Hand Sanitizer</v>
      </c>
      <c r="C29" s="211">
        <f>Products!$J$9</f>
        <v>1</v>
      </c>
      <c r="D29" s="195" t="str">
        <f>Products!$K$9</f>
        <v>Gallons</v>
      </c>
      <c r="E29" s="159" t="str">
        <f>Products!$F$9</f>
        <v>Case of 4</v>
      </c>
      <c r="F29" s="60">
        <f>Products!$L$9</f>
        <v>0</v>
      </c>
      <c r="G29" s="60">
        <f>Products!$G$9</f>
        <v>0</v>
      </c>
      <c r="H29" s="55"/>
      <c r="I29" s="54">
        <f t="shared" si="0"/>
        <v>0</v>
      </c>
      <c r="J29" s="235">
        <f>H29*Products!$J$9*Products!$I$9</f>
        <v>0</v>
      </c>
      <c r="K29" s="130" t="str">
        <f>Products!$K$9</f>
        <v>Gallons</v>
      </c>
      <c r="L29" s="65" t="str">
        <f>Products!$M$9</f>
        <v>2 weeks</v>
      </c>
      <c r="M29" s="213" t="str">
        <f>Products!$A$9</f>
        <v>W.B. Mason</v>
      </c>
      <c r="N29" s="222" t="str">
        <f>Products!N9</f>
        <v>No pump included</v>
      </c>
    </row>
    <row r="30" spans="1:14" x14ac:dyDescent="0.3">
      <c r="A30" s="66" t="str">
        <f>Products!$B$10</f>
        <v>Alcohol Hand Sanitizer</v>
      </c>
      <c r="B30" s="53" t="str">
        <f>Products!$D$10</f>
        <v>80% Alcohol Hand Sanitizer</v>
      </c>
      <c r="C30" s="211">
        <f>Products!$J$10</f>
        <v>0.25</v>
      </c>
      <c r="D30" s="195" t="str">
        <f>Products!$K$10</f>
        <v>Gallons</v>
      </c>
      <c r="E30" s="159" t="str">
        <f>Products!$F$10</f>
        <v>Case of 4</v>
      </c>
      <c r="F30" s="60">
        <f>Products!$L$10</f>
        <v>0</v>
      </c>
      <c r="G30" s="60">
        <f>Products!$G$10</f>
        <v>0</v>
      </c>
      <c r="H30" s="55"/>
      <c r="I30" s="54">
        <f t="shared" si="0"/>
        <v>0</v>
      </c>
      <c r="J30" s="235">
        <f>H30*Products!$J$10*Products!$I$10</f>
        <v>0</v>
      </c>
      <c r="K30" s="130" t="str">
        <f>Products!$K$10</f>
        <v>Gallons</v>
      </c>
      <c r="L30" s="65" t="str">
        <f>Products!$M$10</f>
        <v>2 weeks</v>
      </c>
      <c r="M30" s="213" t="str">
        <f>Products!$A$10</f>
        <v>W.B. Mason</v>
      </c>
      <c r="N30" s="222" t="str">
        <f>Products!N10</f>
        <v>Sprayer included</v>
      </c>
    </row>
    <row r="31" spans="1:14" ht="15" thickBot="1" x14ac:dyDescent="0.35">
      <c r="A31" s="56" t="str">
        <f>Products!$B$11</f>
        <v>Drum Pump</v>
      </c>
      <c r="B31" s="53" t="str">
        <f>Products!$D$11</f>
        <v>Drum Pump</v>
      </c>
      <c r="C31" s="211">
        <f>Products!$J$11</f>
        <v>1</v>
      </c>
      <c r="D31" s="195" t="str">
        <f>Products!$K$11</f>
        <v>Drum Pump</v>
      </c>
      <c r="E31" s="159" t="str">
        <f>Products!$F$11</f>
        <v>Each</v>
      </c>
      <c r="F31" s="60">
        <f>Products!$L$11</f>
        <v>0</v>
      </c>
      <c r="G31" s="60">
        <f>Products!$G$11</f>
        <v>0</v>
      </c>
      <c r="H31" s="244">
        <f>D18</f>
        <v>0</v>
      </c>
      <c r="I31" s="54">
        <f t="shared" si="0"/>
        <v>0</v>
      </c>
      <c r="J31" s="235">
        <f>H31*Products!$J$11*Products!$I$11</f>
        <v>0</v>
      </c>
      <c r="K31" s="130" t="str">
        <f>Products!$K$11</f>
        <v>Drum Pump</v>
      </c>
      <c r="L31" s="65" t="str">
        <f>Products!$M$11</f>
        <v>2 weeks</v>
      </c>
      <c r="M31" s="213" t="str">
        <f>Products!$A$11</f>
        <v>Allied Eagle / Mellocraft</v>
      </c>
      <c r="N31" s="222" t="str">
        <f>Products!N11</f>
        <v>Pump for 55-gallon drum</v>
      </c>
    </row>
    <row r="32" spans="1:14" ht="15" thickBot="1" x14ac:dyDescent="0.35">
      <c r="A32" s="326"/>
      <c r="B32" s="327"/>
      <c r="C32" s="327"/>
      <c r="D32" s="327"/>
      <c r="E32" s="335"/>
      <c r="F32" s="335"/>
      <c r="G32" s="335"/>
      <c r="H32" s="335"/>
      <c r="I32" s="327"/>
      <c r="J32" s="327"/>
      <c r="K32" s="327"/>
      <c r="L32" s="327"/>
      <c r="M32" s="327"/>
      <c r="N32" s="328"/>
    </row>
    <row r="33" spans="1:14" s="52" customFormat="1" ht="15" thickBot="1" x14ac:dyDescent="0.35">
      <c r="A33" s="208" t="s">
        <v>125</v>
      </c>
      <c r="B33" s="209"/>
      <c r="C33" s="209"/>
      <c r="D33" s="209"/>
      <c r="E33" s="246" t="s">
        <v>349</v>
      </c>
      <c r="F33" s="247"/>
      <c r="G33" s="247"/>
      <c r="H33" s="269">
        <f>(H26*Products!I6)+(H27*Products!I7)+(H29*Products!I9)+(H30*Products!I10)</f>
        <v>0</v>
      </c>
      <c r="I33" s="210">
        <f>SUM(I25:I31)</f>
        <v>0</v>
      </c>
      <c r="J33" s="242">
        <f>SUM(J25:J30)</f>
        <v>0</v>
      </c>
      <c r="K33" s="229" t="s">
        <v>211</v>
      </c>
      <c r="L33" s="243" t="e">
        <f>J33/D17</f>
        <v>#DIV/0!</v>
      </c>
      <c r="M33" s="209" t="s">
        <v>405</v>
      </c>
      <c r="N33" s="241"/>
    </row>
    <row r="34" spans="1:14" ht="15" thickBot="1" x14ac:dyDescent="0.35">
      <c r="E34" s="246" t="s">
        <v>350</v>
      </c>
      <c r="F34" s="247"/>
      <c r="G34" s="247"/>
      <c r="H34" s="248" t="e">
        <f>H33/D20</f>
        <v>#DIV/0!</v>
      </c>
    </row>
    <row r="36" spans="1:14" x14ac:dyDescent="0.3">
      <c r="A36" s="10" t="s">
        <v>351</v>
      </c>
      <c r="B36"/>
      <c r="C36"/>
      <c r="D36"/>
      <c r="E36"/>
      <c r="F36"/>
      <c r="G36"/>
      <c r="H36"/>
      <c r="I36"/>
      <c r="J36"/>
      <c r="K36"/>
      <c r="L36"/>
      <c r="M36"/>
    </row>
    <row r="37" spans="1:14" x14ac:dyDescent="0.3">
      <c r="A37"/>
      <c r="B37"/>
      <c r="C37"/>
      <c r="D37"/>
      <c r="E37"/>
      <c r="F37"/>
      <c r="G37"/>
      <c r="H37"/>
      <c r="I37"/>
      <c r="J37"/>
      <c r="K37"/>
      <c r="L37"/>
      <c r="M37"/>
    </row>
    <row r="38" spans="1:14" x14ac:dyDescent="0.3">
      <c r="A38" t="s">
        <v>408</v>
      </c>
      <c r="B38"/>
      <c r="C38"/>
      <c r="D38" s="238">
        <f>Masks!J13</f>
        <v>0</v>
      </c>
      <c r="E38"/>
      <c r="F38"/>
      <c r="G38"/>
      <c r="H38"/>
      <c r="I38"/>
      <c r="J38"/>
      <c r="K38"/>
      <c r="L38"/>
      <c r="M38"/>
    </row>
    <row r="39" spans="1:14" x14ac:dyDescent="0.3">
      <c r="A39" t="s">
        <v>355</v>
      </c>
      <c r="B39"/>
      <c r="C39"/>
      <c r="D39" s="240"/>
      <c r="E39" t="s">
        <v>339</v>
      </c>
      <c r="F39"/>
      <c r="G39"/>
      <c r="H39"/>
      <c r="I39"/>
      <c r="J39"/>
      <c r="K39"/>
      <c r="L39"/>
      <c r="M39"/>
    </row>
    <row r="40" spans="1:14" x14ac:dyDescent="0.3">
      <c r="A40" t="s">
        <v>412</v>
      </c>
      <c r="B40"/>
      <c r="C40"/>
      <c r="D40" s="238">
        <f>D39*D38</f>
        <v>0</v>
      </c>
      <c r="E40"/>
      <c r="F40"/>
      <c r="G40"/>
      <c r="H40"/>
      <c r="I40"/>
      <c r="J40"/>
      <c r="K40"/>
      <c r="L40"/>
      <c r="M40"/>
    </row>
    <row r="41" spans="1:14" x14ac:dyDescent="0.3">
      <c r="B41"/>
      <c r="C41"/>
      <c r="D41"/>
      <c r="E41"/>
      <c r="F41"/>
      <c r="G41"/>
      <c r="H41"/>
      <c r="I41"/>
      <c r="J41"/>
      <c r="K41"/>
      <c r="L41"/>
      <c r="M41"/>
    </row>
    <row r="42" spans="1:14" x14ac:dyDescent="0.3">
      <c r="A42" s="41" t="s">
        <v>361</v>
      </c>
      <c r="B42"/>
      <c r="C42"/>
      <c r="D42"/>
      <c r="E42"/>
      <c r="F42"/>
      <c r="G42"/>
      <c r="H42"/>
      <c r="I42"/>
      <c r="J42"/>
      <c r="K42"/>
      <c r="L42"/>
      <c r="M42"/>
    </row>
    <row r="43" spans="1:14" ht="15" thickBot="1" x14ac:dyDescent="0.35">
      <c r="A43"/>
      <c r="B43"/>
      <c r="C43"/>
      <c r="D43"/>
      <c r="E43"/>
      <c r="F43"/>
      <c r="G43"/>
      <c r="H43"/>
      <c r="I43"/>
      <c r="J43"/>
      <c r="K43"/>
      <c r="L43"/>
      <c r="M43"/>
    </row>
    <row r="44" spans="1:14" s="39" customFormat="1" ht="15" thickBot="1" x14ac:dyDescent="0.35">
      <c r="A44" s="178" t="s">
        <v>258</v>
      </c>
      <c r="B44" s="179" t="s">
        <v>218</v>
      </c>
      <c r="C44" s="336" t="s">
        <v>264</v>
      </c>
      <c r="D44" s="337"/>
      <c r="E44" s="179" t="s">
        <v>215</v>
      </c>
      <c r="F44" s="179" t="s">
        <v>195</v>
      </c>
      <c r="G44" s="179" t="s">
        <v>321</v>
      </c>
      <c r="H44" s="179" t="s">
        <v>265</v>
      </c>
      <c r="I44" s="179" t="s">
        <v>259</v>
      </c>
      <c r="J44" s="338" t="s">
        <v>267</v>
      </c>
      <c r="K44" s="338"/>
      <c r="L44" s="179" t="s">
        <v>261</v>
      </c>
      <c r="M44" s="255" t="s">
        <v>262</v>
      </c>
      <c r="N44" s="256" t="s">
        <v>194</v>
      </c>
    </row>
    <row r="45" spans="1:14" x14ac:dyDescent="0.3">
      <c r="A45" s="250" t="str">
        <f>Products!$B$17</f>
        <v>3-Ply Disposable Face Mask</v>
      </c>
      <c r="B45" s="251" t="str">
        <f>Products!$D$17</f>
        <v>Pleated 3-Ply Disposable Mask</v>
      </c>
      <c r="C45" s="193">
        <f>Products!$J$17</f>
        <v>2000</v>
      </c>
      <c r="D45" s="195" t="str">
        <f>Products!$K$17</f>
        <v>Masks</v>
      </c>
      <c r="E45" s="159" t="str">
        <f>Products!$F$17</f>
        <v>Case of 2,000</v>
      </c>
      <c r="F45" s="268">
        <f>Products!$L$17</f>
        <v>0</v>
      </c>
      <c r="G45" s="60">
        <f>Products!$G$17</f>
        <v>0</v>
      </c>
      <c r="H45" s="252"/>
      <c r="I45" s="60">
        <f>G45*H45</f>
        <v>0</v>
      </c>
      <c r="J45" s="235">
        <f>H45*Products!$J$17</f>
        <v>0</v>
      </c>
      <c r="K45" s="130" t="str">
        <f>Products!$K$17</f>
        <v>Masks</v>
      </c>
      <c r="L45" s="65" t="str">
        <f>Products!$M$17</f>
        <v xml:space="preserve">8 weeks </v>
      </c>
      <c r="M45" s="253" t="str">
        <f>Products!$A$17</f>
        <v xml:space="preserve">Fastenal </v>
      </c>
      <c r="N45" s="254" t="s">
        <v>296</v>
      </c>
    </row>
    <row r="46" spans="1:14" x14ac:dyDescent="0.3">
      <c r="A46" s="56" t="str">
        <f>Products!$B$18</f>
        <v>3-Ply Disposable Face Mask</v>
      </c>
      <c r="B46" s="53" t="str">
        <f>Products!$D$18</f>
        <v>Fluid-Resistant, Pleated, and Non-Sterile</v>
      </c>
      <c r="C46" s="211">
        <f>Products!$J$18</f>
        <v>50</v>
      </c>
      <c r="D46" s="195" t="str">
        <f>Products!$K$18</f>
        <v>Masks</v>
      </c>
      <c r="E46" s="159" t="str">
        <f>Products!$F$18</f>
        <v>Box of 50</v>
      </c>
      <c r="F46" s="268">
        <f>Products!$L$18</f>
        <v>0</v>
      </c>
      <c r="G46" s="60">
        <f>Products!$G$18</f>
        <v>0</v>
      </c>
      <c r="H46" s="55"/>
      <c r="I46" s="54">
        <f>G46*H46</f>
        <v>0</v>
      </c>
      <c r="J46" s="235">
        <f>H46*Products!$J$18</f>
        <v>0</v>
      </c>
      <c r="K46" s="130" t="str">
        <f>Products!$K$18</f>
        <v>Masks</v>
      </c>
      <c r="L46" s="65" t="str">
        <f>Products!$M$18</f>
        <v>1 week</v>
      </c>
      <c r="M46" s="214" t="str">
        <f>Products!$A$18</f>
        <v>W.B. Mason</v>
      </c>
      <c r="N46" s="222"/>
    </row>
    <row r="47" spans="1:14" ht="15" thickBot="1" x14ac:dyDescent="0.35">
      <c r="A47" s="56" t="str">
        <f>Products!$B$19</f>
        <v>3-Ply Surgical Face Mask</v>
      </c>
      <c r="B47" s="53" t="str">
        <f>Products!$D$19</f>
        <v>3-Layer Surgical Grade Mask</v>
      </c>
      <c r="C47" s="211">
        <f>Products!$J$19</f>
        <v>50</v>
      </c>
      <c r="D47" s="195" t="str">
        <f>Products!$K$19</f>
        <v>Masks</v>
      </c>
      <c r="E47" s="159" t="str">
        <f>Products!$F$19</f>
        <v>Box of 50</v>
      </c>
      <c r="F47" s="60">
        <f>Products!$L$19</f>
        <v>0</v>
      </c>
      <c r="G47" s="60">
        <f>Products!$G$19</f>
        <v>0</v>
      </c>
      <c r="H47" s="55"/>
      <c r="I47" s="54">
        <f>G47*H47</f>
        <v>0</v>
      </c>
      <c r="J47" s="235">
        <f>H47*Products!$J$19</f>
        <v>0</v>
      </c>
      <c r="K47" s="130" t="str">
        <f>Products!$K$19</f>
        <v>Masks</v>
      </c>
      <c r="L47" s="65" t="str">
        <f>Products!$M$19</f>
        <v>2-3 weeks</v>
      </c>
      <c r="M47" s="214" t="str">
        <f>Products!$A$19</f>
        <v>W.B. Mason</v>
      </c>
      <c r="N47" s="222"/>
    </row>
    <row r="48" spans="1:14" x14ac:dyDescent="0.3">
      <c r="A48" s="326"/>
      <c r="B48" s="327"/>
      <c r="C48" s="327"/>
      <c r="D48" s="327"/>
      <c r="E48" s="327"/>
      <c r="F48" s="327"/>
      <c r="G48" s="327"/>
      <c r="H48" s="327"/>
      <c r="I48" s="327"/>
      <c r="J48" s="327"/>
      <c r="K48" s="327"/>
      <c r="L48" s="327"/>
      <c r="M48" s="327"/>
      <c r="N48" s="328"/>
    </row>
    <row r="49" spans="1:14" s="52" customFormat="1" ht="15" thickBot="1" x14ac:dyDescent="0.35">
      <c r="A49" s="329" t="s">
        <v>125</v>
      </c>
      <c r="B49" s="330"/>
      <c r="C49" s="330"/>
      <c r="D49" s="330"/>
      <c r="E49" s="330"/>
      <c r="F49" s="330"/>
      <c r="G49" s="330"/>
      <c r="H49" s="330"/>
      <c r="I49" s="210">
        <f>SUM(I45:I47)</f>
        <v>0</v>
      </c>
      <c r="J49" s="242">
        <f>SUM(J45:J47)</f>
        <v>0</v>
      </c>
      <c r="K49" s="229" t="s">
        <v>253</v>
      </c>
      <c r="L49" s="243" t="e">
        <f>J49/D40</f>
        <v>#DIV/0!</v>
      </c>
      <c r="M49" s="209" t="s">
        <v>406</v>
      </c>
      <c r="N49" s="241"/>
    </row>
    <row r="52" spans="1:14" x14ac:dyDescent="0.3">
      <c r="A52" s="10" t="s">
        <v>358</v>
      </c>
      <c r="B52"/>
      <c r="C52"/>
      <c r="D52"/>
      <c r="E52"/>
    </row>
    <row r="53" spans="1:14" x14ac:dyDescent="0.3">
      <c r="A53"/>
      <c r="B53"/>
      <c r="C53"/>
      <c r="D53"/>
      <c r="E53"/>
    </row>
    <row r="54" spans="1:14" x14ac:dyDescent="0.3">
      <c r="A54" t="s">
        <v>413</v>
      </c>
      <c r="B54"/>
      <c r="C54"/>
      <c r="D54" s="238">
        <f>Thermometers!I27</f>
        <v>0</v>
      </c>
      <c r="E54"/>
    </row>
    <row r="55" spans="1:14" x14ac:dyDescent="0.3">
      <c r="B55"/>
      <c r="C55"/>
      <c r="D55"/>
      <c r="E55"/>
    </row>
    <row r="56" spans="1:14" x14ac:dyDescent="0.3">
      <c r="A56" s="41" t="s">
        <v>362</v>
      </c>
      <c r="B56"/>
      <c r="C56"/>
      <c r="D56"/>
      <c r="E56"/>
    </row>
    <row r="57" spans="1:14" ht="15" thickBot="1" x14ac:dyDescent="0.35"/>
    <row r="58" spans="1:14" s="39" customFormat="1" ht="15" thickBot="1" x14ac:dyDescent="0.35">
      <c r="A58" s="178" t="s">
        <v>258</v>
      </c>
      <c r="B58" s="179" t="s">
        <v>218</v>
      </c>
      <c r="C58" s="336" t="s">
        <v>264</v>
      </c>
      <c r="D58" s="337"/>
      <c r="E58" s="179" t="s">
        <v>215</v>
      </c>
      <c r="F58" s="179" t="s">
        <v>195</v>
      </c>
      <c r="G58" s="179" t="s">
        <v>321</v>
      </c>
      <c r="H58" s="179" t="s">
        <v>265</v>
      </c>
      <c r="I58" s="179" t="s">
        <v>259</v>
      </c>
      <c r="J58" s="338" t="s">
        <v>267</v>
      </c>
      <c r="K58" s="338"/>
      <c r="L58" s="179" t="s">
        <v>261</v>
      </c>
      <c r="M58" s="255" t="s">
        <v>262</v>
      </c>
      <c r="N58" s="256" t="s">
        <v>194</v>
      </c>
    </row>
    <row r="59" spans="1:14" ht="15" thickBot="1" x14ac:dyDescent="0.35">
      <c r="A59" s="259" t="str">
        <f>Products!$B$20</f>
        <v xml:space="preserve">Infrared Thermometer </v>
      </c>
      <c r="B59" s="251" t="str">
        <f>Products!$D$20</f>
        <v>No-Touch Infrared Forehead Thermometer</v>
      </c>
      <c r="C59" s="211">
        <f>Products!$J$20</f>
        <v>1</v>
      </c>
      <c r="D59" s="195" t="str">
        <f>Products!$K$20</f>
        <v>Thermometer</v>
      </c>
      <c r="E59" s="159" t="str">
        <f>Products!$F$20</f>
        <v>Pack of 1</v>
      </c>
      <c r="F59" s="60">
        <f>Products!$L$20</f>
        <v>0</v>
      </c>
      <c r="G59" s="60">
        <f>Products!$G$20</f>
        <v>0</v>
      </c>
      <c r="H59" s="252"/>
      <c r="I59" s="60">
        <f>G59*H59</f>
        <v>0</v>
      </c>
      <c r="J59" s="235">
        <f>H59*Products!$J$20*Products!$I$20</f>
        <v>0</v>
      </c>
      <c r="K59" s="130" t="str">
        <f>Products!$K$20</f>
        <v>Thermometer</v>
      </c>
      <c r="L59" s="65" t="str">
        <f>Products!$M$20</f>
        <v>2-3 weeks</v>
      </c>
      <c r="M59" s="251" t="str">
        <f>Products!$A$20</f>
        <v>W.B. Mason</v>
      </c>
      <c r="N59" s="254"/>
    </row>
    <row r="60" spans="1:14" x14ac:dyDescent="0.3">
      <c r="A60" s="326"/>
      <c r="B60" s="327"/>
      <c r="C60" s="327"/>
      <c r="D60" s="327"/>
      <c r="E60" s="327"/>
      <c r="F60" s="327"/>
      <c r="G60" s="327"/>
      <c r="H60" s="327"/>
      <c r="I60" s="327"/>
      <c r="J60" s="327"/>
      <c r="K60" s="327"/>
      <c r="L60" s="327"/>
      <c r="M60" s="327"/>
      <c r="N60" s="328"/>
    </row>
    <row r="61" spans="1:14" s="52" customFormat="1" ht="15" thickBot="1" x14ac:dyDescent="0.35">
      <c r="A61" s="329" t="s">
        <v>125</v>
      </c>
      <c r="B61" s="330"/>
      <c r="C61" s="330"/>
      <c r="D61" s="330"/>
      <c r="E61" s="330"/>
      <c r="F61" s="330"/>
      <c r="G61" s="330"/>
      <c r="H61" s="330"/>
      <c r="I61" s="210">
        <f>SUM(I59:I59)</f>
        <v>0</v>
      </c>
      <c r="J61" s="242">
        <f>SUM(J59)</f>
        <v>0</v>
      </c>
      <c r="K61" s="229" t="s">
        <v>256</v>
      </c>
      <c r="L61" s="243" t="e">
        <f>J61/D54</f>
        <v>#DIV/0!</v>
      </c>
      <c r="M61" s="209" t="s">
        <v>363</v>
      </c>
      <c r="N61" s="241"/>
    </row>
    <row r="64" spans="1:14" x14ac:dyDescent="0.3">
      <c r="A64" s="10" t="s">
        <v>255</v>
      </c>
      <c r="B64"/>
      <c r="C64"/>
      <c r="D64"/>
      <c r="E64"/>
    </row>
    <row r="65" spans="1:14" x14ac:dyDescent="0.3">
      <c r="A65"/>
      <c r="B65"/>
      <c r="C65"/>
      <c r="D65"/>
      <c r="E65"/>
    </row>
    <row r="66" spans="1:14" x14ac:dyDescent="0.3">
      <c r="A66" t="s">
        <v>409</v>
      </c>
      <c r="B66"/>
      <c r="C66"/>
      <c r="D66" s="239">
        <f>'Disinfectant Spray'!F34</f>
        <v>0</v>
      </c>
      <c r="E66" t="s">
        <v>211</v>
      </c>
    </row>
    <row r="67" spans="1:14" x14ac:dyDescent="0.3">
      <c r="A67" t="s">
        <v>365</v>
      </c>
      <c r="B67"/>
      <c r="C67"/>
      <c r="D67" s="240"/>
      <c r="E67" t="s">
        <v>339</v>
      </c>
    </row>
    <row r="68" spans="1:14" x14ac:dyDescent="0.3">
      <c r="A68" t="s">
        <v>414</v>
      </c>
      <c r="B68"/>
      <c r="C68"/>
      <c r="D68" s="239">
        <f>D67*D66</f>
        <v>0</v>
      </c>
      <c r="E68" t="s">
        <v>211</v>
      </c>
    </row>
    <row r="69" spans="1:14" x14ac:dyDescent="0.3">
      <c r="A69" t="s">
        <v>344</v>
      </c>
      <c r="B69"/>
      <c r="C69"/>
      <c r="D69" s="240"/>
      <c r="E69" t="s">
        <v>341</v>
      </c>
      <c r="F69"/>
    </row>
    <row r="70" spans="1:14" x14ac:dyDescent="0.3">
      <c r="A70" s="245" t="s">
        <v>374</v>
      </c>
      <c r="B70"/>
      <c r="C70"/>
      <c r="D70"/>
      <c r="E70"/>
      <c r="F70"/>
      <c r="G70"/>
    </row>
    <row r="71" spans="1:14" x14ac:dyDescent="0.3">
      <c r="A71" t="s">
        <v>415</v>
      </c>
      <c r="D71" s="238">
        <f>'Disinfectant Spray'!E24</f>
        <v>0</v>
      </c>
      <c r="E71" s="49" t="s">
        <v>372</v>
      </c>
      <c r="F71" s="238"/>
    </row>
    <row r="72" spans="1:14" x14ac:dyDescent="0.3">
      <c r="A72"/>
      <c r="F72" s="238"/>
    </row>
    <row r="73" spans="1:14" x14ac:dyDescent="0.3">
      <c r="A73" s="41" t="s">
        <v>367</v>
      </c>
    </row>
    <row r="74" spans="1:14" ht="15" thickBot="1" x14ac:dyDescent="0.35"/>
    <row r="75" spans="1:14" s="39" customFormat="1" ht="15" thickBot="1" x14ac:dyDescent="0.35">
      <c r="A75" s="178" t="s">
        <v>258</v>
      </c>
      <c r="B75" s="179" t="s">
        <v>218</v>
      </c>
      <c r="C75" s="336" t="s">
        <v>264</v>
      </c>
      <c r="D75" s="337"/>
      <c r="E75" s="179" t="s">
        <v>215</v>
      </c>
      <c r="F75" s="179" t="s">
        <v>195</v>
      </c>
      <c r="G75" s="179" t="s">
        <v>321</v>
      </c>
      <c r="H75" s="179" t="s">
        <v>265</v>
      </c>
      <c r="I75" s="179" t="s">
        <v>259</v>
      </c>
      <c r="J75" s="338" t="s">
        <v>267</v>
      </c>
      <c r="K75" s="338"/>
      <c r="L75" s="179" t="s">
        <v>261</v>
      </c>
      <c r="M75" s="255" t="s">
        <v>262</v>
      </c>
      <c r="N75" s="256" t="s">
        <v>194</v>
      </c>
    </row>
    <row r="76" spans="1:14" x14ac:dyDescent="0.3">
      <c r="A76" s="250" t="str">
        <f>Products!$B$12</f>
        <v>Tb-Cide Quat</v>
      </c>
      <c r="B76" s="251" t="str">
        <f>Products!$D$12</f>
        <v>RTU Hard Surface Disinfectant</v>
      </c>
      <c r="C76" s="193">
        <f>Products!$J$12</f>
        <v>55</v>
      </c>
      <c r="D76" s="195" t="str">
        <f>Products!$K$12</f>
        <v>Gallons</v>
      </c>
      <c r="E76" s="159" t="str">
        <f>Products!$F$12</f>
        <v>1 Drum</v>
      </c>
      <c r="F76" s="60">
        <f>Products!$L$12</f>
        <v>0</v>
      </c>
      <c r="G76" s="60">
        <f>Products!$G$12</f>
        <v>0</v>
      </c>
      <c r="H76" s="252"/>
      <c r="I76" s="60">
        <f t="shared" ref="I76:I81" si="1">G76*H76</f>
        <v>0</v>
      </c>
      <c r="J76" s="235">
        <f>H76*Products!$J$12*Products!$I$12</f>
        <v>0</v>
      </c>
      <c r="K76" s="130" t="str">
        <f>Products!$K$12</f>
        <v>Gallons</v>
      </c>
      <c r="L76" s="65" t="str">
        <f>Products!$M$12</f>
        <v>2 weeks</v>
      </c>
      <c r="M76" s="258" t="str">
        <f>Products!$A$12</f>
        <v>Allied Eagle / Mellocraft</v>
      </c>
      <c r="N76" s="254"/>
    </row>
    <row r="77" spans="1:14" x14ac:dyDescent="0.3">
      <c r="A77" s="66" t="str">
        <f>Products!$B$13</f>
        <v>Tb-Cide Quat</v>
      </c>
      <c r="B77" s="53" t="str">
        <f>Products!$D$13</f>
        <v>RTU Hard Surface Disinfectant</v>
      </c>
      <c r="C77" s="211">
        <f>Products!$J$13</f>
        <v>1</v>
      </c>
      <c r="D77" s="195" t="str">
        <f>Products!$K$13</f>
        <v>Gallons</v>
      </c>
      <c r="E77" s="159" t="str">
        <f>Products!$F$13</f>
        <v>Case of 4</v>
      </c>
      <c r="F77" s="60">
        <f>Products!$L$13</f>
        <v>0</v>
      </c>
      <c r="G77" s="60">
        <f>Products!$G$13</f>
        <v>0</v>
      </c>
      <c r="H77" s="55"/>
      <c r="I77" s="54">
        <f t="shared" si="1"/>
        <v>0</v>
      </c>
      <c r="J77" s="235">
        <f>H77*Products!$J$13*Products!$I$13</f>
        <v>0</v>
      </c>
      <c r="K77" s="130" t="str">
        <f>Products!$K$13</f>
        <v>Gallons</v>
      </c>
      <c r="L77" s="65" t="str">
        <f>Products!$M$13</f>
        <v>2 weeks</v>
      </c>
      <c r="M77" s="213" t="str">
        <f>Products!$A$13</f>
        <v>Allied Eagle / Mellocraft</v>
      </c>
      <c r="N77" s="222"/>
    </row>
    <row r="78" spans="1:14" x14ac:dyDescent="0.3">
      <c r="A78" s="66" t="str">
        <f>Products!$B$14</f>
        <v>Tb-Cide Quat</v>
      </c>
      <c r="B78" s="53" t="str">
        <f>Products!$D$14</f>
        <v>RTU Hard Surface Disinfectant</v>
      </c>
      <c r="C78" s="211">
        <f>Products!$J$14</f>
        <v>0.25</v>
      </c>
      <c r="D78" s="195" t="str">
        <f>Products!$K$14</f>
        <v>Gallons</v>
      </c>
      <c r="E78" s="159" t="str">
        <f>Products!$F$14</f>
        <v>Case of 12</v>
      </c>
      <c r="F78" s="60">
        <f>Products!$L$14</f>
        <v>0</v>
      </c>
      <c r="G78" s="60">
        <f>Products!$G$14</f>
        <v>0</v>
      </c>
      <c r="H78" s="55"/>
      <c r="I78" s="54">
        <f t="shared" si="1"/>
        <v>0</v>
      </c>
      <c r="J78" s="235">
        <f>H78*Products!$J$14*Products!$I$14</f>
        <v>0</v>
      </c>
      <c r="K78" s="130" t="str">
        <f>Products!$K$14</f>
        <v>Gallons</v>
      </c>
      <c r="L78" s="65" t="str">
        <f>Products!$M$14</f>
        <v>2 weeks</v>
      </c>
      <c r="M78" s="213" t="str">
        <f>Products!$A$14</f>
        <v>Allied Eagle / Mellocraft</v>
      </c>
      <c r="N78" s="222"/>
    </row>
    <row r="79" spans="1:14" x14ac:dyDescent="0.3">
      <c r="A79" s="66" t="str">
        <f>Products!$B$15</f>
        <v>Sani-Tyze</v>
      </c>
      <c r="B79" s="53" t="str">
        <f>Products!$D$15</f>
        <v>RTU Hard Surface Sanitizer</v>
      </c>
      <c r="C79" s="193">
        <f>Products!$J$15</f>
        <v>55</v>
      </c>
      <c r="D79" s="195" t="str">
        <f>Products!$K$15</f>
        <v>Gallons</v>
      </c>
      <c r="E79" s="159" t="str">
        <f>Products!$F$15</f>
        <v>1 Drum</v>
      </c>
      <c r="F79" s="60">
        <f>Products!$L$15</f>
        <v>0</v>
      </c>
      <c r="G79" s="60">
        <f>Products!$G$15</f>
        <v>0</v>
      </c>
      <c r="H79" s="55"/>
      <c r="I79" s="54">
        <f t="shared" si="1"/>
        <v>0</v>
      </c>
      <c r="J79" s="235">
        <f>H79*Products!$J$15*Products!$I$15</f>
        <v>0</v>
      </c>
      <c r="K79" s="130" t="str">
        <f>Products!$K$15</f>
        <v>Gallons</v>
      </c>
      <c r="L79" s="65" t="str">
        <f>Products!$M$15</f>
        <v>2 weeks</v>
      </c>
      <c r="M79" s="213" t="str">
        <f>Products!$A$15</f>
        <v>Allied Eagle / Mellocraft</v>
      </c>
      <c r="N79" s="222"/>
    </row>
    <row r="80" spans="1:14" x14ac:dyDescent="0.3">
      <c r="A80" s="66" t="str">
        <f>Products!$B$16</f>
        <v>Sani-Tyze</v>
      </c>
      <c r="B80" s="53" t="str">
        <f>Products!$D$16</f>
        <v>RTU Hard Surface Sanitizer</v>
      </c>
      <c r="C80" s="211">
        <f>Products!$J$16</f>
        <v>0.25</v>
      </c>
      <c r="D80" s="195" t="str">
        <f>Products!$K$16</f>
        <v>Gallons</v>
      </c>
      <c r="E80" s="159" t="str">
        <f>Products!$F$16</f>
        <v>Case of 12</v>
      </c>
      <c r="F80" s="60">
        <f>Products!$L$16</f>
        <v>0</v>
      </c>
      <c r="G80" s="60">
        <f>Products!$G$16</f>
        <v>0</v>
      </c>
      <c r="H80" s="55"/>
      <c r="I80" s="54">
        <f t="shared" si="1"/>
        <v>0</v>
      </c>
      <c r="J80" s="235">
        <f>H80*Products!$J$16*Products!$I$16</f>
        <v>0</v>
      </c>
      <c r="K80" s="130" t="str">
        <f>Products!$K$16</f>
        <v>Gallons</v>
      </c>
      <c r="L80" s="65" t="str">
        <f>Products!$M$16</f>
        <v>2 weeks</v>
      </c>
      <c r="M80" s="213" t="str">
        <f>Products!$A$16</f>
        <v>Allied Eagle / Mellocraft</v>
      </c>
      <c r="N80" s="222"/>
    </row>
    <row r="81" spans="1:14" ht="15" thickBot="1" x14ac:dyDescent="0.35">
      <c r="A81" s="56" t="str">
        <f>Products!$B$11</f>
        <v>Drum Pump</v>
      </c>
      <c r="B81" s="53" t="str">
        <f>Products!$D$11</f>
        <v>Drum Pump</v>
      </c>
      <c r="C81" s="211">
        <f>Products!$J$11</f>
        <v>1</v>
      </c>
      <c r="D81" s="195" t="str">
        <f>Products!$K$11</f>
        <v>Drum Pump</v>
      </c>
      <c r="E81" s="159" t="str">
        <f>Products!$F$11</f>
        <v>Each</v>
      </c>
      <c r="F81" s="60">
        <f>Products!$L$11</f>
        <v>0</v>
      </c>
      <c r="G81" s="60">
        <f>Products!$G$11</f>
        <v>0</v>
      </c>
      <c r="H81" s="244">
        <f>D69</f>
        <v>0</v>
      </c>
      <c r="I81" s="54">
        <f t="shared" si="1"/>
        <v>0</v>
      </c>
      <c r="J81" s="235">
        <f>H81*Products!$J$11*Products!$I$11</f>
        <v>0</v>
      </c>
      <c r="K81" s="130" t="str">
        <f>Products!$K$11</f>
        <v>Drum Pump</v>
      </c>
      <c r="L81" s="65" t="str">
        <f>Products!$M$11</f>
        <v>2 weeks</v>
      </c>
      <c r="M81" s="213" t="str">
        <f>Products!$A$11</f>
        <v>Allied Eagle / Mellocraft</v>
      </c>
      <c r="N81" s="222"/>
    </row>
    <row r="82" spans="1:14" ht="15" thickBot="1" x14ac:dyDescent="0.35">
      <c r="A82" s="326"/>
      <c r="B82" s="327"/>
      <c r="C82" s="327"/>
      <c r="D82" s="327"/>
      <c r="E82" s="327"/>
      <c r="F82" s="327"/>
      <c r="G82" s="327"/>
      <c r="H82" s="327"/>
      <c r="I82" s="327"/>
      <c r="J82" s="327"/>
      <c r="K82" s="327"/>
      <c r="L82" s="327"/>
      <c r="M82" s="327"/>
      <c r="N82" s="328"/>
    </row>
    <row r="83" spans="1:14" s="52" customFormat="1" ht="15" thickBot="1" x14ac:dyDescent="0.35">
      <c r="A83" s="208" t="s">
        <v>125</v>
      </c>
      <c r="B83" s="209"/>
      <c r="C83" s="209"/>
      <c r="D83" s="209"/>
      <c r="E83" s="246" t="s">
        <v>349</v>
      </c>
      <c r="F83" s="247"/>
      <c r="G83" s="247"/>
      <c r="H83" s="269">
        <f>(H77*Products!I13)+(H78*Products!I14)+(H80*Products!I16)</f>
        <v>0</v>
      </c>
      <c r="I83" s="210">
        <f>SUM(I76:I81)</f>
        <v>0</v>
      </c>
      <c r="J83" s="242">
        <f>SUM(J76:J80)</f>
        <v>0</v>
      </c>
      <c r="K83" s="229" t="s">
        <v>211</v>
      </c>
      <c r="L83" s="243" t="e">
        <f>J83/D68</f>
        <v>#DIV/0!</v>
      </c>
      <c r="M83" s="209" t="s">
        <v>375</v>
      </c>
      <c r="N83" s="241"/>
    </row>
    <row r="84" spans="1:14" ht="15" thickBot="1" x14ac:dyDescent="0.35">
      <c r="E84" s="246" t="s">
        <v>350</v>
      </c>
      <c r="F84" s="247"/>
      <c r="G84" s="247"/>
      <c r="H84" s="248" t="e">
        <f>H83/D71</f>
        <v>#DIV/0!</v>
      </c>
    </row>
    <row r="86" spans="1:14" x14ac:dyDescent="0.3">
      <c r="A86" s="10" t="s">
        <v>199</v>
      </c>
    </row>
    <row r="88" spans="1:14" x14ac:dyDescent="0.3">
      <c r="A88" s="49" t="s">
        <v>377</v>
      </c>
      <c r="D88" s="238">
        <f>'Water Refill Stations'!C11</f>
        <v>0</v>
      </c>
      <c r="E88" s="49" t="s">
        <v>199</v>
      </c>
    </row>
    <row r="89" spans="1:14" x14ac:dyDescent="0.3">
      <c r="D89" s="238"/>
    </row>
    <row r="90" spans="1:14" x14ac:dyDescent="0.3">
      <c r="A90" s="49" t="s">
        <v>378</v>
      </c>
      <c r="G90" s="260"/>
    </row>
    <row r="92" spans="1:14" x14ac:dyDescent="0.3">
      <c r="A92" s="49" t="s">
        <v>379</v>
      </c>
    </row>
    <row r="95" spans="1:14" x14ac:dyDescent="0.3">
      <c r="A95" s="10" t="s">
        <v>388</v>
      </c>
    </row>
    <row r="97" spans="1:14" x14ac:dyDescent="0.3">
      <c r="A97" s="49" t="s">
        <v>380</v>
      </c>
    </row>
    <row r="98" spans="1:14" ht="15" thickBot="1" x14ac:dyDescent="0.35"/>
    <row r="99" spans="1:14" s="39" customFormat="1" x14ac:dyDescent="0.3">
      <c r="A99" s="217" t="s">
        <v>258</v>
      </c>
      <c r="B99" s="219" t="s">
        <v>218</v>
      </c>
      <c r="C99" s="333" t="s">
        <v>264</v>
      </c>
      <c r="D99" s="334"/>
      <c r="E99" s="219" t="s">
        <v>215</v>
      </c>
      <c r="F99" s="219" t="s">
        <v>195</v>
      </c>
      <c r="G99" s="219" t="s">
        <v>321</v>
      </c>
      <c r="H99" s="219" t="s">
        <v>265</v>
      </c>
      <c r="I99" s="219" t="s">
        <v>259</v>
      </c>
      <c r="J99" s="332" t="s">
        <v>267</v>
      </c>
      <c r="K99" s="332"/>
      <c r="L99" s="219" t="s">
        <v>261</v>
      </c>
      <c r="M99" s="220" t="s">
        <v>262</v>
      </c>
      <c r="N99" s="216" t="s">
        <v>194</v>
      </c>
    </row>
    <row r="100" spans="1:14" x14ac:dyDescent="0.3">
      <c r="A100" s="66" t="str">
        <f>Products!$B$21</f>
        <v>Lite N Foamy Sanitizer</v>
      </c>
      <c r="B100" s="53" t="str">
        <f>Products!$D$21</f>
        <v>Non-Alcohol Sanitizer Lemon Blossom</v>
      </c>
      <c r="C100" s="231">
        <f>Products!$J$21</f>
        <v>1</v>
      </c>
      <c r="D100" s="233" t="str">
        <f>Products!$K$21</f>
        <v>Gallons</v>
      </c>
      <c r="E100" s="158" t="str">
        <f>Products!$F$21</f>
        <v>Case of 4</v>
      </c>
      <c r="F100" s="54">
        <f>Products!$L$21</f>
        <v>0</v>
      </c>
      <c r="G100" s="54">
        <f>Products!$G$21</f>
        <v>0</v>
      </c>
      <c r="H100" s="55"/>
      <c r="I100" s="54">
        <f>G100*H100</f>
        <v>0</v>
      </c>
      <c r="J100" s="236">
        <f>H100*Products!$J$21*Products!$I$21</f>
        <v>0</v>
      </c>
      <c r="K100" s="127" t="str">
        <f>Products!$K$21</f>
        <v>Gallons</v>
      </c>
      <c r="L100" s="226" t="str">
        <f>Products!$M$21</f>
        <v>6 weeks</v>
      </c>
      <c r="M100" s="53" t="str">
        <f>Products!$A$21</f>
        <v>Allied Eagle / Mellocraft</v>
      </c>
      <c r="N100" s="222">
        <f>Products!N114</f>
        <v>0</v>
      </c>
    </row>
    <row r="101" spans="1:14" x14ac:dyDescent="0.3">
      <c r="A101" s="66" t="str">
        <f>Products!$B$22</f>
        <v>FoamyiQ Sanitizer</v>
      </c>
      <c r="B101" s="53" t="str">
        <f>Products!$D$22</f>
        <v>Non-Alcohol Sanitizer Lemon Blossom</v>
      </c>
      <c r="C101" s="231">
        <f>Products!$J$22</f>
        <v>0.33021499999999998</v>
      </c>
      <c r="D101" s="233" t="str">
        <f>Products!$K$22</f>
        <v>Gallons</v>
      </c>
      <c r="E101" s="158" t="str">
        <f>Products!$F$22</f>
        <v>Case of 4</v>
      </c>
      <c r="F101" s="54">
        <f>Products!$L$22</f>
        <v>0</v>
      </c>
      <c r="G101" s="54">
        <f>Products!$G$22</f>
        <v>0</v>
      </c>
      <c r="H101" s="55"/>
      <c r="I101" s="54">
        <f>G101*H101</f>
        <v>0</v>
      </c>
      <c r="J101" s="236">
        <f>H101*Products!$J$22*Products!$I$22</f>
        <v>0</v>
      </c>
      <c r="K101" s="127" t="str">
        <f>Products!$K$22</f>
        <v>Gallons</v>
      </c>
      <c r="L101" s="226" t="str">
        <f>Products!$M$22</f>
        <v>6 weeks</v>
      </c>
      <c r="M101" s="53" t="str">
        <f>Products!$A$22</f>
        <v>Allied Eagle / Mellocraft</v>
      </c>
      <c r="N101" s="222">
        <f>Products!N115</f>
        <v>0</v>
      </c>
    </row>
    <row r="102" spans="1:14" x14ac:dyDescent="0.3">
      <c r="A102" s="66" t="str">
        <f>Products!$B$23</f>
        <v>FoamyiQ Hand Wash</v>
      </c>
      <c r="B102" s="53" t="str">
        <f>Products!$D$23</f>
        <v>Foaming Hand Wash Cranberry Ice</v>
      </c>
      <c r="C102" s="231">
        <f>Products!$J$23</f>
        <v>0.33021499999999998</v>
      </c>
      <c r="D102" s="233" t="str">
        <f>Products!$K$23</f>
        <v>Gallons</v>
      </c>
      <c r="E102" s="158" t="str">
        <f>Products!$F$23</f>
        <v>Case of 4</v>
      </c>
      <c r="F102" s="54">
        <f>Products!$L$23</f>
        <v>0</v>
      </c>
      <c r="G102" s="54">
        <f>Products!$G$23</f>
        <v>0</v>
      </c>
      <c r="H102" s="55"/>
      <c r="I102" s="54">
        <f>G102*H102</f>
        <v>0</v>
      </c>
      <c r="J102" s="236">
        <f>H102*Products!$J$23*Products!$I$23</f>
        <v>0</v>
      </c>
      <c r="K102" s="127" t="str">
        <f>Products!$K$23</f>
        <v>Gallons</v>
      </c>
      <c r="L102" s="226" t="str">
        <f>Products!$M$23</f>
        <v>2 weeks</v>
      </c>
      <c r="M102" s="53" t="str">
        <f>Products!$A$23</f>
        <v>Allied Eagle / Mellocraft</v>
      </c>
      <c r="N102" s="222">
        <f>Products!N116</f>
        <v>0</v>
      </c>
    </row>
    <row r="103" spans="1:14" x14ac:dyDescent="0.3">
      <c r="A103" s="66" t="str">
        <f>Products!$B$24</f>
        <v>Hard Surface Wipe</v>
      </c>
      <c r="B103" s="53" t="str">
        <f>Products!$D$24</f>
        <v xml:space="preserve">Hard Surface Sanitizing Wipe </v>
      </c>
      <c r="C103" s="232">
        <f>Products!$J$24</f>
        <v>225</v>
      </c>
      <c r="D103" s="233" t="str">
        <f>Products!$K$24</f>
        <v>Wipes</v>
      </c>
      <c r="E103" s="158" t="str">
        <f>Products!$F$24</f>
        <v>Case of 6</v>
      </c>
      <c r="F103" s="54">
        <f>Products!$L$24</f>
        <v>0</v>
      </c>
      <c r="G103" s="54">
        <f>Products!$G$24</f>
        <v>0</v>
      </c>
      <c r="H103" s="55"/>
      <c r="I103" s="54">
        <f>G103*H103</f>
        <v>0</v>
      </c>
      <c r="J103" s="236">
        <f>H103*Products!$J$24*Products!$I$24</f>
        <v>0</v>
      </c>
      <c r="K103" s="127" t="str">
        <f>Products!$K$24</f>
        <v>Wipes</v>
      </c>
      <c r="L103" s="226" t="str">
        <f>Products!$M$24</f>
        <v xml:space="preserve">Unknown </v>
      </c>
      <c r="M103" s="53" t="str">
        <f>Products!$A$24</f>
        <v>Allied Eagle / Mellocraft</v>
      </c>
      <c r="N103" s="222">
        <f>Products!N117</f>
        <v>0</v>
      </c>
    </row>
    <row r="104" spans="1:14" ht="15" thickBot="1" x14ac:dyDescent="0.35">
      <c r="A104" s="227" t="str">
        <f>Products!$B$25</f>
        <v>Hard Surface Wipe</v>
      </c>
      <c r="B104" s="57" t="str">
        <f>Products!$D$25</f>
        <v>Hard Surface Disinfecting Wipe</v>
      </c>
      <c r="C104" s="228">
        <f>Products!$J$25</f>
        <v>125</v>
      </c>
      <c r="D104" s="202" t="str">
        <f>Products!$K$25</f>
        <v>Wipes</v>
      </c>
      <c r="E104" s="203" t="str">
        <f>Products!$F$25</f>
        <v>Case of 6</v>
      </c>
      <c r="F104" s="204">
        <f>Products!$L$25</f>
        <v>0</v>
      </c>
      <c r="G104" s="204">
        <f>Products!$G$25</f>
        <v>0</v>
      </c>
      <c r="H104" s="59"/>
      <c r="I104" s="58">
        <f>G104*H104</f>
        <v>0</v>
      </c>
      <c r="J104" s="237">
        <f>H104*Products!$J$25*Products!$I$25</f>
        <v>0</v>
      </c>
      <c r="K104" s="205" t="str">
        <f>Products!$K$25</f>
        <v>Wipes</v>
      </c>
      <c r="L104" s="206" t="str">
        <f>Products!$M$25</f>
        <v xml:space="preserve">Unknown </v>
      </c>
      <c r="M104" s="215" t="str">
        <f>Products!$A$25</f>
        <v>Allied Eagle / Mellocraft</v>
      </c>
      <c r="N104" s="223">
        <f>Products!N118</f>
        <v>0</v>
      </c>
    </row>
    <row r="105" spans="1:14" x14ac:dyDescent="0.3">
      <c r="A105" s="326"/>
      <c r="B105" s="327"/>
      <c r="C105" s="327"/>
      <c r="D105" s="327"/>
      <c r="E105" s="327"/>
      <c r="F105" s="327"/>
      <c r="G105" s="327"/>
      <c r="H105" s="327"/>
      <c r="I105" s="327"/>
      <c r="J105" s="327"/>
      <c r="K105" s="327"/>
      <c r="L105" s="327"/>
      <c r="M105" s="327"/>
      <c r="N105" s="328"/>
    </row>
    <row r="106" spans="1:14" s="52" customFormat="1" ht="15" thickBot="1" x14ac:dyDescent="0.35">
      <c r="A106" s="329" t="s">
        <v>269</v>
      </c>
      <c r="B106" s="330"/>
      <c r="C106" s="330"/>
      <c r="D106" s="330"/>
      <c r="E106" s="330"/>
      <c r="F106" s="330"/>
      <c r="G106" s="330"/>
      <c r="H106" s="330"/>
      <c r="I106" s="210">
        <f>SUM(I100:I104)</f>
        <v>0</v>
      </c>
      <c r="J106" s="330"/>
      <c r="K106" s="330"/>
      <c r="L106" s="330"/>
      <c r="M106" s="330"/>
      <c r="N106" s="331"/>
    </row>
  </sheetData>
  <mergeCells count="22">
    <mergeCell ref="A105:N105"/>
    <mergeCell ref="A106:H106"/>
    <mergeCell ref="J106:N106"/>
    <mergeCell ref="A60:N60"/>
    <mergeCell ref="A61:H61"/>
    <mergeCell ref="C75:D75"/>
    <mergeCell ref="J75:K75"/>
    <mergeCell ref="A82:N82"/>
    <mergeCell ref="C99:D99"/>
    <mergeCell ref="J99:K99"/>
    <mergeCell ref="C44:D44"/>
    <mergeCell ref="J44:K44"/>
    <mergeCell ref="A48:N48"/>
    <mergeCell ref="A49:H49"/>
    <mergeCell ref="C58:D58"/>
    <mergeCell ref="J58:K58"/>
    <mergeCell ref="A32:N32"/>
    <mergeCell ref="A1:N1"/>
    <mergeCell ref="A3:N3"/>
    <mergeCell ref="A5:N5"/>
    <mergeCell ref="C24:D24"/>
    <mergeCell ref="J24:K24"/>
  </mergeCells>
  <hyperlinks>
    <hyperlink ref="A30" r:id="rId1" display="https://equalisgroup.org/wp-content/uploads/2020/05/Technical-Data-Sheet-Shield-Industrial-Sanitizer-WB-Mason.pdf" xr:uid="{A0441C60-2FCE-484F-A0B7-2CE684E242DE}"/>
    <hyperlink ref="A26" r:id="rId2" display="https://equalisgroup.org/wp-content/uploads/2020/05/Spec-Sheet-Hand-Sanitizer-Allied-Eagle-2020.05.pdf" xr:uid="{613598F2-1325-461E-9760-C39396219CCF}"/>
    <hyperlink ref="A45" r:id="rId3" display="https://equalisgroup.org/wp-content/uploads/2020/05/Spec-Sheet-3-Ply-Masks-Fastenal.pdf" xr:uid="{83899600-44D8-4402-A80F-9CE2C69BD003}"/>
    <hyperlink ref="A79:A80" r:id="rId4" display="https://equalisgroup.org/wp-content/uploads/2020/05/Spec-Sheet-Sani-tyze-Disinfectant-Spray-Allied-Eagle-2020.05.pdf" xr:uid="{B75B0719-803C-4C8D-A872-0E547B085193}"/>
    <hyperlink ref="A76:A78" r:id="rId5" display="https://equalisgroup.org/wp-content/uploads/2020/05/Spec-Sheet-TB-CIDE-Quat-Disinfectant-Spray-Allied-Eagle-2020.05.pdf" xr:uid="{8A5649EB-144B-4F6D-A377-9EE4E2507C7D}"/>
    <hyperlink ref="A103" r:id="rId6" display="https://equalisgroup.org/wp-content/uploads/2020/05/Spec-Sheet-Spartan-Sanitizing-Wipes-Allied-Eagle-2020.05.pdf" xr:uid="{F31F3C1C-6440-460C-B00F-64C7063282DE}"/>
    <hyperlink ref="A104" r:id="rId7" display="https://equalisgroup.org/wp-content/uploads/2020/05/Spec-Sheet-Spartan-Disinfecting-Wipes-Allied-Eagle-2020.05.pdf" xr:uid="{389AD707-45C9-44F7-AB80-5CDE93A48B5F}"/>
    <hyperlink ref="A100:A102" r:id="rId8" display="https://equalisgroup.org/wp-content/uploads/2020/05/Spec-Sheet-Hand-Soap-Allied-Eagle.pdf" xr:uid="{E8F9A189-EA30-45CB-9AC5-6A6877A64A36}"/>
    <hyperlink ref="A25" r:id="rId9" display="https://equalisgroup.org/wp-content/uploads/2020/05/Spec-Sheet-Hand-Sanitizer-Allied-Eagle-2020.05.pdf" xr:uid="{D8227B27-1F6E-4F92-BBDA-A5BBBF7A4B38}"/>
    <hyperlink ref="A27" r:id="rId10" display="https://equalisgroup.org/wp-content/uploads/2020/05/Spec-Sheet-Hand-Sanitizer-Allied-Eagle-2020.05.pdf" xr:uid="{382F8C97-EBD4-47A0-B4C4-E888D1EB473C}"/>
  </hyperlinks>
  <printOptions horizontalCentered="1"/>
  <pageMargins left="0.7" right="0.7" top="0.75" bottom="0.75" header="0.3" footer="0.3"/>
  <pageSetup scale="50" fitToHeight="0" orientation="landscape" r:id="rId11"/>
  <headerFooter>
    <oddFooter>&amp;CEqualis Group - www.EqualisGroup.org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0488681-9CD4-4AA2-80B7-6E2002D38961}">
          <x14:formula1>
            <xm:f>'Pick Lists'!$C$3:$C$4</xm:f>
          </x14:formula1>
          <xm:sqref>G90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74A17-043C-4BF4-9E69-4DF6C5C2F7FA}">
  <sheetPr>
    <tabColor rgb="FF92D050"/>
    <pageSetUpPr fitToPage="1"/>
  </sheetPr>
  <dimension ref="A2:K52"/>
  <sheetViews>
    <sheetView showGridLines="0" zoomScale="160" zoomScaleNormal="160" workbookViewId="0"/>
  </sheetViews>
  <sheetFormatPr defaultColWidth="9.109375" defaultRowHeight="14.4" x14ac:dyDescent="0.3"/>
  <cols>
    <col min="1" max="1" width="10.44140625" style="9" customWidth="1"/>
    <col min="2" max="2" width="6.77734375" style="9" customWidth="1"/>
    <col min="3" max="3" width="17.109375" style="9" customWidth="1"/>
    <col min="4" max="8" width="10.21875" style="9" customWidth="1"/>
    <col min="9" max="9" width="12.88671875" style="9" customWidth="1"/>
    <col min="10" max="10" width="21.77734375" style="9" customWidth="1"/>
    <col min="11" max="11" width="15.5546875" style="9" customWidth="1"/>
    <col min="12" max="16384" width="9.109375" style="9"/>
  </cols>
  <sheetData>
    <row r="2" spans="1:11" ht="42.75" customHeight="1" x14ac:dyDescent="0.3">
      <c r="A2" s="297" t="s">
        <v>442</v>
      </c>
      <c r="B2" s="297"/>
      <c r="C2" s="297"/>
      <c r="D2" s="297"/>
      <c r="E2" s="297"/>
      <c r="F2" s="297"/>
      <c r="G2" s="297"/>
      <c r="H2" s="297"/>
      <c r="I2" s="297"/>
      <c r="J2" s="297"/>
      <c r="K2" s="20"/>
    </row>
    <row r="4" spans="1:11" x14ac:dyDescent="0.3">
      <c r="A4" s="10" t="s">
        <v>34</v>
      </c>
    </row>
    <row r="5" spans="1:11" s="69" customFormat="1" ht="15" thickBot="1" x14ac:dyDescent="0.35"/>
    <row r="6" spans="1:11" s="73" customFormat="1" ht="43.8" thickBot="1" x14ac:dyDescent="0.35">
      <c r="A6" s="40"/>
      <c r="B6" s="345" t="s">
        <v>306</v>
      </c>
      <c r="C6" s="346"/>
      <c r="D6" s="347"/>
      <c r="E6" s="83" t="s">
        <v>26</v>
      </c>
      <c r="F6" s="83"/>
      <c r="G6" s="83" t="s">
        <v>25</v>
      </c>
      <c r="H6" s="83"/>
      <c r="I6" s="84" t="s">
        <v>27</v>
      </c>
      <c r="J6" s="40"/>
    </row>
    <row r="7" spans="1:11" x14ac:dyDescent="0.3">
      <c r="A7" s="10"/>
      <c r="B7" s="339" t="str">
        <f>'Initial Information'!B19</f>
        <v># of Weekday Patrons:</v>
      </c>
      <c r="C7" s="340"/>
      <c r="D7" s="341"/>
      <c r="E7" s="105">
        <f>'Initial Information'!C19</f>
        <v>0</v>
      </c>
      <c r="F7" s="104"/>
      <c r="G7" s="63"/>
      <c r="H7" s="104"/>
      <c r="I7" s="107">
        <f>E7*G7*5</f>
        <v>0</v>
      </c>
    </row>
    <row r="8" spans="1:11" x14ac:dyDescent="0.3">
      <c r="A8" s="10"/>
      <c r="B8" s="339" t="str">
        <f>'Initial Information'!B20</f>
        <v># of Weekday Visitors:</v>
      </c>
      <c r="C8" s="340"/>
      <c r="D8" s="341"/>
      <c r="E8" s="95">
        <f>'Initial Information'!C20</f>
        <v>0</v>
      </c>
      <c r="F8" s="76"/>
      <c r="G8" s="62"/>
      <c r="H8" s="76"/>
      <c r="I8" s="108">
        <f>E8*G8*5</f>
        <v>0</v>
      </c>
    </row>
    <row r="9" spans="1:11" x14ac:dyDescent="0.3">
      <c r="A9" s="10"/>
      <c r="B9" s="339" t="str">
        <f>'Initial Information'!B21</f>
        <v># of Weekday Staff (FTEs):</v>
      </c>
      <c r="C9" s="340"/>
      <c r="D9" s="341"/>
      <c r="E9" s="95">
        <f>'Initial Information'!C21</f>
        <v>0</v>
      </c>
      <c r="F9" s="76"/>
      <c r="G9" s="62"/>
      <c r="H9" s="76"/>
      <c r="I9" s="108">
        <f>E9*G9*5</f>
        <v>0</v>
      </c>
    </row>
    <row r="10" spans="1:11" x14ac:dyDescent="0.3">
      <c r="A10" s="10"/>
      <c r="B10" s="339" t="str">
        <f>'Initial Information'!B22</f>
        <v># of Weekend Patrons:</v>
      </c>
      <c r="C10" s="340"/>
      <c r="D10" s="341"/>
      <c r="E10" s="75">
        <f>'Initial Information'!C22</f>
        <v>0</v>
      </c>
      <c r="F10" s="76"/>
      <c r="G10" s="62"/>
      <c r="H10" s="76"/>
      <c r="I10" s="108">
        <f>E10*G10*'Initial Information'!$C$13</f>
        <v>0</v>
      </c>
    </row>
    <row r="11" spans="1:11" x14ac:dyDescent="0.3">
      <c r="A11" s="10"/>
      <c r="B11" s="339" t="str">
        <f>'Initial Information'!B23</f>
        <v># of Weekend Visitors:</v>
      </c>
      <c r="C11" s="340"/>
      <c r="D11" s="341"/>
      <c r="E11" s="75">
        <f>'Initial Information'!C23</f>
        <v>0</v>
      </c>
      <c r="F11" s="76"/>
      <c r="G11" s="62"/>
      <c r="H11" s="76"/>
      <c r="I11" s="108">
        <f>E11*G11*'Initial Information'!$C$13</f>
        <v>0</v>
      </c>
    </row>
    <row r="12" spans="1:11" ht="15" thickBot="1" x14ac:dyDescent="0.35">
      <c r="A12" s="10"/>
      <c r="B12" s="342" t="str">
        <f>'Initial Information'!B24</f>
        <v># of Weekend Staff (FTEs):</v>
      </c>
      <c r="C12" s="343"/>
      <c r="D12" s="344"/>
      <c r="E12" s="122">
        <f>'Initial Information'!C24</f>
        <v>0</v>
      </c>
      <c r="F12" s="121"/>
      <c r="G12" s="123"/>
      <c r="H12" s="121"/>
      <c r="I12" s="124">
        <f>E12*G12*'Initial Information'!C13</f>
        <v>0</v>
      </c>
    </row>
    <row r="13" spans="1:11" ht="15.6" thickTop="1" thickBot="1" x14ac:dyDescent="0.35">
      <c r="A13" s="10"/>
      <c r="B13" s="92" t="s">
        <v>31</v>
      </c>
      <c r="C13" s="93"/>
      <c r="D13" s="93"/>
      <c r="E13" s="94"/>
      <c r="F13" s="93"/>
      <c r="G13" s="94"/>
      <c r="H13" s="93"/>
      <c r="I13" s="125">
        <f>SUM(I7:I12)</f>
        <v>0</v>
      </c>
    </row>
    <row r="14" spans="1:11" ht="15" thickTop="1" x14ac:dyDescent="0.3">
      <c r="A14" s="10"/>
      <c r="B14" s="85"/>
      <c r="C14" s="86"/>
      <c r="D14" s="86"/>
      <c r="E14" s="86"/>
      <c r="F14" s="86"/>
      <c r="G14" s="86"/>
      <c r="H14" s="86"/>
      <c r="I14" s="110"/>
    </row>
    <row r="15" spans="1:11" x14ac:dyDescent="0.3">
      <c r="A15" s="10"/>
      <c r="B15" s="85" t="s">
        <v>28</v>
      </c>
      <c r="C15" s="86"/>
      <c r="D15" s="86"/>
      <c r="E15" s="111">
        <v>2.5</v>
      </c>
      <c r="F15" s="86" t="s">
        <v>29</v>
      </c>
      <c r="G15" s="112">
        <f>8/236.6*E15</f>
        <v>8.4530853761623004E-2</v>
      </c>
      <c r="H15" s="86" t="s">
        <v>30</v>
      </c>
      <c r="I15" s="110"/>
    </row>
    <row r="16" spans="1:11" x14ac:dyDescent="0.3">
      <c r="A16" s="10"/>
      <c r="B16" s="85"/>
      <c r="C16" s="86"/>
      <c r="D16" s="86"/>
      <c r="E16" s="86"/>
      <c r="F16" s="86"/>
      <c r="G16" s="86"/>
      <c r="H16" s="86"/>
      <c r="I16" s="110"/>
    </row>
    <row r="17" spans="1:10" ht="15" thickBot="1" x14ac:dyDescent="0.35">
      <c r="A17" s="10"/>
      <c r="B17" s="87" t="s">
        <v>33</v>
      </c>
      <c r="C17" s="13"/>
      <c r="D17" s="13"/>
      <c r="E17" s="13"/>
      <c r="F17" s="13"/>
      <c r="G17" s="13"/>
      <c r="H17" s="13"/>
      <c r="I17" s="109">
        <f>I13*G15</f>
        <v>0</v>
      </c>
    </row>
    <row r="18" spans="1:10" ht="15" thickTop="1" x14ac:dyDescent="0.3">
      <c r="A18" s="10"/>
      <c r="B18" s="85"/>
      <c r="C18" s="86"/>
      <c r="D18" s="86"/>
      <c r="E18" s="86"/>
      <c r="F18" s="86"/>
      <c r="G18" s="86"/>
      <c r="H18" s="86"/>
      <c r="I18" s="113"/>
    </row>
    <row r="19" spans="1:10" ht="15" thickBot="1" x14ac:dyDescent="0.35">
      <c r="A19" s="10"/>
      <c r="B19" s="88" t="s">
        <v>32</v>
      </c>
      <c r="C19" s="89"/>
      <c r="D19" s="89"/>
      <c r="E19" s="89"/>
      <c r="F19" s="89"/>
      <c r="G19" s="89"/>
      <c r="H19" s="89"/>
      <c r="I19" s="114">
        <f>I17/128</f>
        <v>0</v>
      </c>
    </row>
    <row r="20" spans="1:10" x14ac:dyDescent="0.3">
      <c r="A20" s="10"/>
      <c r="I20" s="11"/>
    </row>
    <row r="21" spans="1:10" x14ac:dyDescent="0.3">
      <c r="B21" s="11"/>
      <c r="E21" s="11"/>
      <c r="F21" s="11"/>
      <c r="G21" s="15"/>
      <c r="H21" s="45"/>
      <c r="I21" s="36"/>
      <c r="J21" s="37"/>
    </row>
    <row r="22" spans="1:10" x14ac:dyDescent="0.3">
      <c r="A22" s="38" t="s">
        <v>416</v>
      </c>
    </row>
    <row r="23" spans="1:10" s="69" customFormat="1" x14ac:dyDescent="0.3">
      <c r="B23" s="11"/>
      <c r="E23" s="11"/>
      <c r="F23" s="11"/>
      <c r="G23" s="15"/>
      <c r="H23" s="45"/>
      <c r="I23" s="36"/>
      <c r="J23" s="37"/>
    </row>
    <row r="24" spans="1:10" x14ac:dyDescent="0.3">
      <c r="A24" s="10" t="s">
        <v>417</v>
      </c>
      <c r="B24" s="9" t="s">
        <v>418</v>
      </c>
    </row>
    <row r="25" spans="1:10" x14ac:dyDescent="0.3">
      <c r="A25" s="10"/>
      <c r="C25" s="17" t="s">
        <v>419</v>
      </c>
      <c r="D25" s="17"/>
    </row>
    <row r="26" spans="1:10" x14ac:dyDescent="0.3">
      <c r="A26" s="10"/>
      <c r="C26" s="17" t="s">
        <v>420</v>
      </c>
      <c r="D26" s="17"/>
    </row>
    <row r="27" spans="1:10" x14ac:dyDescent="0.3">
      <c r="A27" s="10"/>
      <c r="C27" s="17" t="s">
        <v>421</v>
      </c>
      <c r="D27" s="17"/>
    </row>
    <row r="28" spans="1:10" x14ac:dyDescent="0.3">
      <c r="A28" s="10"/>
      <c r="D28" s="17" t="s">
        <v>423</v>
      </c>
    </row>
    <row r="29" spans="1:10" x14ac:dyDescent="0.3">
      <c r="A29" s="10"/>
      <c r="C29" s="17"/>
      <c r="D29" s="17" t="s">
        <v>427</v>
      </c>
    </row>
    <row r="30" spans="1:10" x14ac:dyDescent="0.3">
      <c r="A30" s="10"/>
      <c r="C30" s="17"/>
      <c r="D30" s="17" t="s">
        <v>424</v>
      </c>
    </row>
    <row r="31" spans="1:10" x14ac:dyDescent="0.3">
      <c r="A31" s="10"/>
      <c r="C31" s="17"/>
      <c r="D31" s="17" t="s">
        <v>425</v>
      </c>
    </row>
    <row r="32" spans="1:10" x14ac:dyDescent="0.3">
      <c r="A32" s="10"/>
      <c r="C32" s="17"/>
      <c r="D32" s="17" t="s">
        <v>426</v>
      </c>
    </row>
    <row r="33" spans="1:10" s="271" customFormat="1" x14ac:dyDescent="0.3">
      <c r="A33" s="10"/>
      <c r="C33" s="17"/>
      <c r="D33" s="17" t="s">
        <v>422</v>
      </c>
    </row>
    <row r="34" spans="1:10" s="16" customFormat="1" x14ac:dyDescent="0.3">
      <c r="A34" s="10"/>
      <c r="B34" s="9"/>
      <c r="C34" s="17" t="s">
        <v>14</v>
      </c>
      <c r="D34" s="17"/>
      <c r="E34" s="9"/>
      <c r="F34" s="9"/>
      <c r="G34" s="9"/>
      <c r="H34" s="9"/>
      <c r="I34" s="9"/>
      <c r="J34" s="9"/>
    </row>
    <row r="35" spans="1:10" x14ac:dyDescent="0.3">
      <c r="A35" s="10"/>
      <c r="C35" s="17"/>
      <c r="D35" s="17"/>
    </row>
    <row r="36" spans="1:10" x14ac:dyDescent="0.3">
      <c r="A36" s="10" t="s">
        <v>16</v>
      </c>
      <c r="B36" s="9" t="s">
        <v>430</v>
      </c>
      <c r="C36" s="17"/>
      <c r="D36" s="17"/>
    </row>
    <row r="37" spans="1:10" x14ac:dyDescent="0.3">
      <c r="A37" s="10"/>
      <c r="C37" s="17" t="s">
        <v>428</v>
      </c>
      <c r="D37" s="17"/>
    </row>
    <row r="38" spans="1:10" s="271" customFormat="1" x14ac:dyDescent="0.3">
      <c r="A38" s="10"/>
      <c r="C38" s="17" t="s">
        <v>420</v>
      </c>
      <c r="D38" s="17"/>
    </row>
    <row r="39" spans="1:10" x14ac:dyDescent="0.3">
      <c r="A39" s="10"/>
      <c r="C39" s="17" t="s">
        <v>15</v>
      </c>
      <c r="D39" s="17"/>
    </row>
    <row r="40" spans="1:10" x14ac:dyDescent="0.3">
      <c r="C40" s="17" t="s">
        <v>17</v>
      </c>
      <c r="D40" s="17"/>
    </row>
    <row r="41" spans="1:10" x14ac:dyDescent="0.3">
      <c r="C41" s="17" t="s">
        <v>18</v>
      </c>
      <c r="D41" s="17"/>
    </row>
    <row r="42" spans="1:10" x14ac:dyDescent="0.3">
      <c r="C42" s="17" t="s">
        <v>429</v>
      </c>
      <c r="D42" s="17"/>
    </row>
    <row r="43" spans="1:10" s="16" customFormat="1" x14ac:dyDescent="0.3">
      <c r="A43" s="10"/>
      <c r="B43" s="9"/>
      <c r="C43" s="17" t="s">
        <v>19</v>
      </c>
      <c r="D43" s="17"/>
      <c r="E43" s="9"/>
      <c r="F43" s="9"/>
      <c r="G43" s="9"/>
      <c r="H43" s="9"/>
      <c r="I43" s="9"/>
      <c r="J43" s="9"/>
    </row>
    <row r="44" spans="1:10" s="273" customFormat="1" x14ac:dyDescent="0.3">
      <c r="A44" s="10"/>
      <c r="B44" s="271"/>
      <c r="C44" s="17" t="s">
        <v>435</v>
      </c>
      <c r="D44" s="17"/>
      <c r="E44" s="271"/>
      <c r="F44" s="271"/>
      <c r="G44" s="271"/>
      <c r="H44" s="271"/>
      <c r="I44" s="271"/>
      <c r="J44" s="271"/>
    </row>
    <row r="45" spans="1:10" s="273" customFormat="1" x14ac:dyDescent="0.3">
      <c r="A45" s="10"/>
      <c r="B45" s="271"/>
      <c r="C45" s="17" t="s">
        <v>454</v>
      </c>
      <c r="D45" s="17"/>
      <c r="E45" s="271"/>
      <c r="F45" s="271"/>
      <c r="G45" s="271"/>
      <c r="H45" s="271"/>
      <c r="I45" s="271"/>
      <c r="J45" s="271"/>
    </row>
    <row r="46" spans="1:10" x14ac:dyDescent="0.3">
      <c r="A46" s="10"/>
      <c r="C46" s="17"/>
      <c r="D46" s="17"/>
    </row>
    <row r="47" spans="1:10" x14ac:dyDescent="0.3">
      <c r="A47" s="10" t="s">
        <v>20</v>
      </c>
      <c r="B47" s="9" t="s">
        <v>431</v>
      </c>
      <c r="C47" s="17"/>
      <c r="D47" s="17"/>
    </row>
    <row r="48" spans="1:10" x14ac:dyDescent="0.3">
      <c r="A48" s="10"/>
      <c r="C48" s="17" t="s">
        <v>432</v>
      </c>
      <c r="D48" s="17"/>
    </row>
    <row r="49" spans="1:4" x14ac:dyDescent="0.3">
      <c r="A49" s="10"/>
      <c r="C49" s="17" t="s">
        <v>434</v>
      </c>
      <c r="D49" s="17"/>
    </row>
    <row r="50" spans="1:4" x14ac:dyDescent="0.3">
      <c r="A50" s="10"/>
      <c r="C50" s="17" t="s">
        <v>433</v>
      </c>
      <c r="D50" s="17"/>
    </row>
    <row r="51" spans="1:4" x14ac:dyDescent="0.3">
      <c r="A51" s="10"/>
      <c r="C51" s="17" t="s">
        <v>441</v>
      </c>
      <c r="D51" s="17"/>
    </row>
    <row r="52" spans="1:4" x14ac:dyDescent="0.3">
      <c r="C52" s="17" t="s">
        <v>436</v>
      </c>
    </row>
  </sheetData>
  <mergeCells count="8">
    <mergeCell ref="B10:D10"/>
    <mergeCell ref="B11:D11"/>
    <mergeCell ref="B12:D12"/>
    <mergeCell ref="A2:J2"/>
    <mergeCell ref="B6:D6"/>
    <mergeCell ref="B7:D7"/>
    <mergeCell ref="B8:D8"/>
    <mergeCell ref="B9:D9"/>
  </mergeCells>
  <printOptions horizontalCentered="1"/>
  <pageMargins left="0.7" right="0.7" top="0.75" bottom="0.75" header="0.3" footer="0.3"/>
  <pageSetup scale="75" fitToHeight="0" orientation="portrait" r:id="rId1"/>
  <headerFooter>
    <oddHeader>&amp;CHand Sanitizer Calculator</oddHeader>
    <oddFooter xml:space="preserve">&amp;CEqualis Group - www.EqualisGroup.org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5A01-8A5D-4BF8-84FA-DF19DA521DDF}">
  <sheetPr>
    <tabColor rgb="FF92D050"/>
    <pageSetUpPr fitToPage="1"/>
  </sheetPr>
  <dimension ref="A2:L26"/>
  <sheetViews>
    <sheetView showGridLines="0" zoomScale="160" zoomScaleNormal="160" workbookViewId="0"/>
  </sheetViews>
  <sheetFormatPr defaultColWidth="9.109375" defaultRowHeight="14.4" x14ac:dyDescent="0.3"/>
  <cols>
    <col min="1" max="1" width="25.77734375" style="9" customWidth="1"/>
    <col min="2" max="2" width="3.5546875" style="9" customWidth="1"/>
    <col min="3" max="3" width="12.6640625" style="9" customWidth="1"/>
    <col min="4" max="4" width="3.5546875" style="9" customWidth="1"/>
    <col min="5" max="5" width="12.6640625" style="9" customWidth="1"/>
    <col min="6" max="6" width="3.5546875" style="9" customWidth="1"/>
    <col min="7" max="7" width="12.6640625" style="9" customWidth="1"/>
    <col min="8" max="8" width="27.21875" style="9" customWidth="1"/>
    <col min="9" max="16384" width="9.109375" style="9"/>
  </cols>
  <sheetData>
    <row r="2" spans="1:12" ht="101.25" customHeight="1" x14ac:dyDescent="0.3">
      <c r="A2" s="297" t="s">
        <v>443</v>
      </c>
      <c r="B2" s="297"/>
      <c r="C2" s="297"/>
      <c r="D2" s="297"/>
      <c r="E2" s="297"/>
      <c r="F2" s="297"/>
      <c r="G2" s="297"/>
      <c r="H2" s="297"/>
      <c r="I2" s="20"/>
      <c r="J2" s="20"/>
      <c r="K2" s="20"/>
      <c r="L2" s="20"/>
    </row>
    <row r="4" spans="1:12" ht="101.25" customHeight="1" x14ac:dyDescent="0.3">
      <c r="A4" s="297" t="s">
        <v>444</v>
      </c>
      <c r="B4" s="297"/>
      <c r="C4" s="297"/>
      <c r="D4" s="297"/>
      <c r="E4" s="297"/>
      <c r="F4" s="297"/>
      <c r="G4" s="297"/>
      <c r="H4" s="297"/>
      <c r="I4" s="20"/>
      <c r="J4" s="20"/>
    </row>
    <row r="5" spans="1:12" ht="15" thickBot="1" x14ac:dyDescent="0.35"/>
    <row r="6" spans="1:12" s="40" customFormat="1" ht="29.4" thickBot="1" x14ac:dyDescent="0.35">
      <c r="A6" s="82" t="s">
        <v>47</v>
      </c>
      <c r="B6" s="83"/>
      <c r="C6" s="83" t="s">
        <v>48</v>
      </c>
      <c r="D6" s="83"/>
      <c r="E6" s="83" t="s">
        <v>190</v>
      </c>
      <c r="F6" s="83"/>
      <c r="G6" s="83" t="s">
        <v>191</v>
      </c>
      <c r="H6" s="84" t="s">
        <v>194</v>
      </c>
    </row>
    <row r="7" spans="1:12" x14ac:dyDescent="0.3">
      <c r="A7" s="106" t="s">
        <v>51</v>
      </c>
      <c r="B7" s="104"/>
      <c r="C7" s="63">
        <v>0</v>
      </c>
      <c r="D7" s="104"/>
      <c r="E7" s="63">
        <v>0</v>
      </c>
      <c r="F7" s="104"/>
      <c r="G7" s="105">
        <f>C7*E7</f>
        <v>0</v>
      </c>
      <c r="H7" s="81" t="s">
        <v>189</v>
      </c>
    </row>
    <row r="8" spans="1:12" x14ac:dyDescent="0.3">
      <c r="A8" s="99" t="s">
        <v>40</v>
      </c>
      <c r="B8" s="76"/>
      <c r="C8" s="62">
        <v>0</v>
      </c>
      <c r="D8" s="76"/>
      <c r="E8" s="62">
        <v>0</v>
      </c>
      <c r="F8" s="76"/>
      <c r="G8" s="95">
        <f t="shared" ref="G8:G21" si="0">C8*E8</f>
        <v>0</v>
      </c>
      <c r="H8" s="78"/>
    </row>
    <row r="9" spans="1:12" s="271" customFormat="1" x14ac:dyDescent="0.3">
      <c r="A9" s="99" t="s">
        <v>471</v>
      </c>
      <c r="B9" s="76"/>
      <c r="C9" s="62">
        <v>0</v>
      </c>
      <c r="D9" s="76"/>
      <c r="E9" s="62">
        <v>0</v>
      </c>
      <c r="F9" s="76"/>
      <c r="G9" s="95">
        <f t="shared" si="0"/>
        <v>0</v>
      </c>
      <c r="H9" s="78"/>
    </row>
    <row r="10" spans="1:12" x14ac:dyDescent="0.3">
      <c r="A10" s="99" t="s">
        <v>41</v>
      </c>
      <c r="B10" s="76"/>
      <c r="C10" s="62">
        <v>0</v>
      </c>
      <c r="D10" s="76"/>
      <c r="E10" s="62">
        <v>0</v>
      </c>
      <c r="F10" s="76"/>
      <c r="G10" s="95">
        <f t="shared" si="0"/>
        <v>0</v>
      </c>
      <c r="H10" s="78" t="s">
        <v>304</v>
      </c>
    </row>
    <row r="11" spans="1:12" x14ac:dyDescent="0.3">
      <c r="A11" s="99" t="s">
        <v>438</v>
      </c>
      <c r="B11" s="76"/>
      <c r="C11" s="62">
        <v>0</v>
      </c>
      <c r="D11" s="76"/>
      <c r="E11" s="62">
        <v>0</v>
      </c>
      <c r="F11" s="76"/>
      <c r="G11" s="95">
        <f t="shared" si="0"/>
        <v>0</v>
      </c>
      <c r="H11" s="78" t="s">
        <v>304</v>
      </c>
    </row>
    <row r="12" spans="1:12" x14ac:dyDescent="0.3">
      <c r="A12" s="99" t="s">
        <v>45</v>
      </c>
      <c r="B12" s="76"/>
      <c r="C12" s="62">
        <v>0</v>
      </c>
      <c r="D12" s="76"/>
      <c r="E12" s="62">
        <v>0</v>
      </c>
      <c r="F12" s="76"/>
      <c r="G12" s="95">
        <f t="shared" si="0"/>
        <v>0</v>
      </c>
      <c r="H12" s="78" t="s">
        <v>304</v>
      </c>
    </row>
    <row r="13" spans="1:12" s="271" customFormat="1" x14ac:dyDescent="0.3">
      <c r="A13" s="99" t="s">
        <v>439</v>
      </c>
      <c r="B13" s="76"/>
      <c r="C13" s="62">
        <v>0</v>
      </c>
      <c r="D13" s="76"/>
      <c r="E13" s="62">
        <v>0</v>
      </c>
      <c r="F13" s="76"/>
      <c r="G13" s="95">
        <f t="shared" si="0"/>
        <v>0</v>
      </c>
      <c r="H13" s="78" t="s">
        <v>304</v>
      </c>
    </row>
    <row r="14" spans="1:12" x14ac:dyDescent="0.3">
      <c r="A14" s="99" t="s">
        <v>437</v>
      </c>
      <c r="B14" s="76"/>
      <c r="C14" s="62">
        <v>0</v>
      </c>
      <c r="D14" s="76"/>
      <c r="E14" s="62">
        <v>0</v>
      </c>
      <c r="F14" s="76"/>
      <c r="G14" s="95">
        <f t="shared" si="0"/>
        <v>0</v>
      </c>
      <c r="H14" s="78"/>
    </row>
    <row r="15" spans="1:12" x14ac:dyDescent="0.3">
      <c r="A15" s="99" t="s">
        <v>42</v>
      </c>
      <c r="B15" s="76"/>
      <c r="C15" s="62">
        <v>0</v>
      </c>
      <c r="D15" s="76"/>
      <c r="E15" s="62">
        <v>0</v>
      </c>
      <c r="F15" s="76"/>
      <c r="G15" s="95">
        <f t="shared" si="0"/>
        <v>0</v>
      </c>
      <c r="H15" s="78"/>
    </row>
    <row r="16" spans="1:12" x14ac:dyDescent="0.3">
      <c r="A16" s="99" t="s">
        <v>440</v>
      </c>
      <c r="B16" s="76"/>
      <c r="C16" s="62">
        <v>0</v>
      </c>
      <c r="D16" s="76"/>
      <c r="E16" s="62">
        <v>0</v>
      </c>
      <c r="F16" s="76"/>
      <c r="G16" s="95">
        <f t="shared" si="0"/>
        <v>0</v>
      </c>
      <c r="H16" s="78"/>
    </row>
    <row r="17" spans="1:8" x14ac:dyDescent="0.3">
      <c r="A17" s="99" t="s">
        <v>49</v>
      </c>
      <c r="B17" s="76"/>
      <c r="C17" s="62">
        <v>0</v>
      </c>
      <c r="D17" s="76"/>
      <c r="E17" s="62">
        <v>0</v>
      </c>
      <c r="F17" s="76"/>
      <c r="G17" s="95">
        <f t="shared" si="0"/>
        <v>0</v>
      </c>
      <c r="H17" s="78"/>
    </row>
    <row r="18" spans="1:8" x14ac:dyDescent="0.3">
      <c r="A18" s="99" t="s">
        <v>50</v>
      </c>
      <c r="B18" s="76"/>
      <c r="C18" s="62">
        <v>0</v>
      </c>
      <c r="D18" s="76"/>
      <c r="E18" s="62">
        <v>0</v>
      </c>
      <c r="F18" s="76"/>
      <c r="G18" s="95">
        <f t="shared" si="0"/>
        <v>0</v>
      </c>
      <c r="H18" s="78"/>
    </row>
    <row r="19" spans="1:8" x14ac:dyDescent="0.3">
      <c r="A19" s="99" t="s">
        <v>43</v>
      </c>
      <c r="B19" s="76"/>
      <c r="C19" s="62">
        <v>0</v>
      </c>
      <c r="D19" s="76"/>
      <c r="E19" s="62">
        <v>0</v>
      </c>
      <c r="F19" s="76"/>
      <c r="G19" s="95">
        <f t="shared" si="0"/>
        <v>0</v>
      </c>
      <c r="H19" s="78"/>
    </row>
    <row r="20" spans="1:8" x14ac:dyDescent="0.3">
      <c r="A20" s="99" t="s">
        <v>44</v>
      </c>
      <c r="B20" s="76"/>
      <c r="C20" s="62">
        <v>0</v>
      </c>
      <c r="D20" s="76"/>
      <c r="E20" s="62">
        <v>0</v>
      </c>
      <c r="F20" s="76"/>
      <c r="G20" s="95">
        <f t="shared" si="0"/>
        <v>0</v>
      </c>
      <c r="H20" s="78"/>
    </row>
    <row r="21" spans="1:8" ht="15" thickBot="1" x14ac:dyDescent="0.35">
      <c r="A21" s="120" t="s">
        <v>46</v>
      </c>
      <c r="B21" s="121"/>
      <c r="C21" s="123">
        <v>0</v>
      </c>
      <c r="D21" s="121"/>
      <c r="E21" s="123">
        <v>0</v>
      </c>
      <c r="F21" s="121"/>
      <c r="G21" s="171">
        <f t="shared" si="0"/>
        <v>0</v>
      </c>
      <c r="H21" s="174"/>
    </row>
    <row r="22" spans="1:8" ht="15.6" thickTop="1" thickBot="1" x14ac:dyDescent="0.35">
      <c r="A22" s="92" t="s">
        <v>188</v>
      </c>
      <c r="B22" s="93"/>
      <c r="C22" s="93"/>
      <c r="D22" s="93"/>
      <c r="E22" s="93"/>
      <c r="F22" s="93"/>
      <c r="G22" s="94">
        <f>SUM(G7:G21)</f>
        <v>0</v>
      </c>
      <c r="H22" s="173"/>
    </row>
    <row r="23" spans="1:8" ht="15" thickTop="1" x14ac:dyDescent="0.3">
      <c r="A23" s="85"/>
      <c r="B23" s="86"/>
      <c r="C23" s="86"/>
      <c r="D23" s="86"/>
      <c r="E23" s="86"/>
      <c r="F23" s="86"/>
      <c r="G23" s="101"/>
      <c r="H23" s="102"/>
    </row>
    <row r="24" spans="1:8" ht="15" thickBot="1" x14ac:dyDescent="0.35">
      <c r="A24" s="87" t="s">
        <v>192</v>
      </c>
      <c r="B24" s="13"/>
      <c r="C24" s="13"/>
      <c r="D24" s="13"/>
      <c r="E24" s="64">
        <v>0.25</v>
      </c>
      <c r="F24" s="13"/>
      <c r="G24" s="14">
        <f>E24*G22</f>
        <v>0</v>
      </c>
      <c r="H24" s="100"/>
    </row>
    <row r="25" spans="1:8" ht="15" thickTop="1" x14ac:dyDescent="0.3">
      <c r="A25" s="85"/>
      <c r="B25" s="86"/>
      <c r="C25" s="86"/>
      <c r="D25" s="86"/>
      <c r="E25" s="86"/>
      <c r="F25" s="86"/>
      <c r="G25" s="86"/>
      <c r="H25" s="103"/>
    </row>
    <row r="26" spans="1:8" ht="15" thickBot="1" x14ac:dyDescent="0.35">
      <c r="A26" s="88" t="s">
        <v>193</v>
      </c>
      <c r="B26" s="89"/>
      <c r="C26" s="89"/>
      <c r="D26" s="89"/>
      <c r="E26" s="89"/>
      <c r="F26" s="89"/>
      <c r="G26" s="90">
        <f>G22+G24</f>
        <v>0</v>
      </c>
      <c r="H26" s="91"/>
    </row>
  </sheetData>
  <mergeCells count="2">
    <mergeCell ref="A2:H2"/>
    <mergeCell ref="A4:H4"/>
  </mergeCells>
  <printOptions horizontalCentered="1"/>
  <pageMargins left="0.7" right="0.7" top="0.75" bottom="0.75" header="0.3" footer="0.3"/>
  <pageSetup scale="88" fitToHeight="0" orientation="portrait" r:id="rId1"/>
  <headerFooter>
    <oddHeader>&amp;CSanitation Station Calculator</oddHeader>
    <oddFooter>&amp;CEqualis Group - www.EqualisGroup.org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C20B-C92B-47B4-8A31-1019696F6037}">
  <sheetPr>
    <tabColor rgb="FF92D050"/>
    <pageSetUpPr fitToPage="1"/>
  </sheetPr>
  <dimension ref="A2:M32"/>
  <sheetViews>
    <sheetView showGridLines="0" zoomScale="160" zoomScaleNormal="160" workbookViewId="0"/>
  </sheetViews>
  <sheetFormatPr defaultColWidth="9.109375" defaultRowHeight="14.4" x14ac:dyDescent="0.3"/>
  <cols>
    <col min="1" max="1" width="11" style="9" customWidth="1"/>
    <col min="2" max="2" width="7" style="9" customWidth="1"/>
    <col min="3" max="3" width="23.5546875" style="9" customWidth="1"/>
    <col min="4" max="4" width="9.109375" style="9"/>
    <col min="5" max="5" width="5.5546875" style="9" customWidth="1"/>
    <col min="6" max="6" width="10.109375" style="9" customWidth="1"/>
    <col min="7" max="7" width="5.5546875" style="9" customWidth="1"/>
    <col min="8" max="8" width="11.44140625" style="9" customWidth="1"/>
    <col min="9" max="9" width="5.5546875" style="271" customWidth="1"/>
    <col min="10" max="10" width="11.109375" style="9" customWidth="1"/>
    <col min="11" max="11" width="11" style="9" customWidth="1"/>
    <col min="12" max="16384" width="9.109375" style="9"/>
  </cols>
  <sheetData>
    <row r="2" spans="1:13" ht="71.25" customHeight="1" x14ac:dyDescent="0.3">
      <c r="A2" s="297" t="s">
        <v>445</v>
      </c>
      <c r="B2" s="297"/>
      <c r="C2" s="297"/>
      <c r="D2" s="297"/>
      <c r="E2" s="297"/>
      <c r="F2" s="297"/>
      <c r="G2" s="297"/>
      <c r="H2" s="297"/>
      <c r="I2" s="297"/>
      <c r="J2" s="297"/>
      <c r="K2" s="20"/>
      <c r="L2" s="20"/>
      <c r="M2" s="20"/>
    </row>
    <row r="4" spans="1:13" x14ac:dyDescent="0.3">
      <c r="A4" s="10" t="s">
        <v>37</v>
      </c>
    </row>
    <row r="5" spans="1:13" s="69" customFormat="1" ht="15" thickBot="1" x14ac:dyDescent="0.35">
      <c r="I5" s="271"/>
    </row>
    <row r="6" spans="1:13" s="73" customFormat="1" ht="43.95" customHeight="1" thickBot="1" x14ac:dyDescent="0.35">
      <c r="A6" s="40"/>
      <c r="B6" s="348" t="s">
        <v>306</v>
      </c>
      <c r="C6" s="349"/>
      <c r="D6" s="116" t="s">
        <v>26</v>
      </c>
      <c r="E6" s="275"/>
      <c r="F6" s="116" t="s">
        <v>496</v>
      </c>
      <c r="G6" s="275"/>
      <c r="H6" s="116" t="s">
        <v>38</v>
      </c>
      <c r="I6" s="275"/>
      <c r="J6" s="117" t="s">
        <v>27</v>
      </c>
    </row>
    <row r="7" spans="1:13" x14ac:dyDescent="0.3">
      <c r="A7" s="10"/>
      <c r="B7" s="353" t="str">
        <f>'Hand Sanitizer'!B7</f>
        <v># of Weekday Patrons:</v>
      </c>
      <c r="C7" s="354"/>
      <c r="D7" s="98">
        <f>'Initial Information'!C19</f>
        <v>0</v>
      </c>
      <c r="E7" s="96"/>
      <c r="F7" s="292">
        <v>0</v>
      </c>
      <c r="G7" s="96"/>
      <c r="H7" s="97">
        <v>0</v>
      </c>
      <c r="I7" s="96"/>
      <c r="J7" s="118">
        <f>D7*F7*H7*5</f>
        <v>0</v>
      </c>
    </row>
    <row r="8" spans="1:13" x14ac:dyDescent="0.3">
      <c r="A8" s="10"/>
      <c r="B8" s="339" t="str">
        <f>'Hand Sanitizer'!B8</f>
        <v># of Weekday Visitors:</v>
      </c>
      <c r="C8" s="341"/>
      <c r="D8" s="95">
        <f>'Initial Information'!C20</f>
        <v>0</v>
      </c>
      <c r="E8" s="76"/>
      <c r="F8" s="293">
        <v>0</v>
      </c>
      <c r="G8" s="76"/>
      <c r="H8" s="62">
        <v>0</v>
      </c>
      <c r="I8" s="76"/>
      <c r="J8" s="108">
        <f>D8*F8*H8*5</f>
        <v>0</v>
      </c>
    </row>
    <row r="9" spans="1:13" x14ac:dyDescent="0.3">
      <c r="A9" s="10"/>
      <c r="B9" s="339" t="str">
        <f>'Hand Sanitizer'!B9</f>
        <v># of Weekday Staff (FTEs):</v>
      </c>
      <c r="C9" s="341"/>
      <c r="D9" s="95">
        <f>'Initial Information'!C21</f>
        <v>0</v>
      </c>
      <c r="E9" s="76"/>
      <c r="F9" s="293">
        <v>0</v>
      </c>
      <c r="G9" s="76"/>
      <c r="H9" s="62">
        <v>0</v>
      </c>
      <c r="I9" s="76"/>
      <c r="J9" s="108">
        <f>D9*F9*H9*5</f>
        <v>0</v>
      </c>
    </row>
    <row r="10" spans="1:13" x14ac:dyDescent="0.3">
      <c r="A10" s="10"/>
      <c r="B10" s="339" t="str">
        <f>'Hand Sanitizer'!B10</f>
        <v># of Weekend Patrons:</v>
      </c>
      <c r="C10" s="341"/>
      <c r="D10" s="75">
        <f>'Initial Information'!C22</f>
        <v>0</v>
      </c>
      <c r="E10" s="76"/>
      <c r="F10" s="293">
        <v>0</v>
      </c>
      <c r="G10" s="76"/>
      <c r="H10" s="62">
        <v>0</v>
      </c>
      <c r="I10" s="76"/>
      <c r="J10" s="108">
        <f>D10*F10*H10*5</f>
        <v>0</v>
      </c>
    </row>
    <row r="11" spans="1:13" x14ac:dyDescent="0.3">
      <c r="A11" s="10"/>
      <c r="B11" s="339" t="str">
        <f>'Hand Sanitizer'!B11</f>
        <v># of Weekend Visitors:</v>
      </c>
      <c r="C11" s="341"/>
      <c r="D11" s="80">
        <f>'Initial Information'!C23</f>
        <v>0</v>
      </c>
      <c r="E11" s="104"/>
      <c r="F11" s="294">
        <v>0</v>
      </c>
      <c r="G11" s="104"/>
      <c r="H11" s="63">
        <v>0</v>
      </c>
      <c r="I11" s="104"/>
      <c r="J11" s="108">
        <f>D11*F11*H11*5</f>
        <v>0</v>
      </c>
    </row>
    <row r="12" spans="1:13" ht="15" thickBot="1" x14ac:dyDescent="0.35">
      <c r="A12" s="10"/>
      <c r="B12" s="342" t="str">
        <f>'Hand Sanitizer'!B12</f>
        <v># of Weekend Staff (FTEs):</v>
      </c>
      <c r="C12" s="344"/>
      <c r="D12" s="122">
        <f>'Initial Information'!C24</f>
        <v>0</v>
      </c>
      <c r="E12" s="121"/>
      <c r="F12" s="295">
        <v>0</v>
      </c>
      <c r="G12" s="121"/>
      <c r="H12" s="123">
        <v>0</v>
      </c>
      <c r="I12" s="121"/>
      <c r="J12" s="124">
        <f>D12*F12*H12</f>
        <v>0</v>
      </c>
    </row>
    <row r="13" spans="1:13" ht="15.6" thickTop="1" thickBot="1" x14ac:dyDescent="0.35">
      <c r="A13" s="10"/>
      <c r="B13" s="350" t="s">
        <v>39</v>
      </c>
      <c r="C13" s="351"/>
      <c r="D13" s="351"/>
      <c r="E13" s="351"/>
      <c r="F13" s="351"/>
      <c r="G13" s="351"/>
      <c r="H13" s="352"/>
      <c r="I13" s="276"/>
      <c r="J13" s="119">
        <f>SUM(J7:J12)</f>
        <v>0</v>
      </c>
    </row>
    <row r="14" spans="1:13" x14ac:dyDescent="0.3">
      <c r="A14" s="10"/>
    </row>
    <row r="15" spans="1:13" x14ac:dyDescent="0.3">
      <c r="A15" s="38" t="s">
        <v>459</v>
      </c>
    </row>
    <row r="16" spans="1:13" s="69" customFormat="1" x14ac:dyDescent="0.3">
      <c r="I16" s="271"/>
    </row>
    <row r="17" spans="1:4" x14ac:dyDescent="0.3">
      <c r="A17" s="10" t="s">
        <v>417</v>
      </c>
      <c r="B17" s="9" t="s">
        <v>446</v>
      </c>
    </row>
    <row r="18" spans="1:4" x14ac:dyDescent="0.3">
      <c r="C18" s="17" t="s">
        <v>447</v>
      </c>
      <c r="D18" s="17"/>
    </row>
    <row r="19" spans="1:4" x14ac:dyDescent="0.3">
      <c r="C19" s="17" t="s">
        <v>448</v>
      </c>
      <c r="D19" s="17"/>
    </row>
    <row r="20" spans="1:4" x14ac:dyDescent="0.3">
      <c r="C20" s="17" t="s">
        <v>449</v>
      </c>
      <c r="D20" s="17"/>
    </row>
    <row r="21" spans="1:4" x14ac:dyDescent="0.3">
      <c r="C21" s="17"/>
      <c r="D21" s="17"/>
    </row>
    <row r="22" spans="1:4" x14ac:dyDescent="0.3">
      <c r="A22" s="10" t="s">
        <v>16</v>
      </c>
      <c r="B22" s="9" t="s">
        <v>80</v>
      </c>
      <c r="C22" s="17"/>
      <c r="D22" s="17"/>
    </row>
    <row r="23" spans="1:4" x14ac:dyDescent="0.3">
      <c r="C23" s="17" t="s">
        <v>450</v>
      </c>
      <c r="D23" s="17"/>
    </row>
    <row r="24" spans="1:4" x14ac:dyDescent="0.3">
      <c r="C24" s="17" t="s">
        <v>451</v>
      </c>
      <c r="D24" s="17"/>
    </row>
    <row r="25" spans="1:4" x14ac:dyDescent="0.3">
      <c r="C25" s="17" t="s">
        <v>452</v>
      </c>
      <c r="D25" s="17"/>
    </row>
    <row r="26" spans="1:4" s="271" customFormat="1" x14ac:dyDescent="0.3">
      <c r="C26" s="17" t="s">
        <v>453</v>
      </c>
      <c r="D26" s="17"/>
    </row>
    <row r="27" spans="1:4" x14ac:dyDescent="0.3">
      <c r="C27" s="17"/>
      <c r="D27" s="17"/>
    </row>
    <row r="28" spans="1:4" x14ac:dyDescent="0.3">
      <c r="A28" s="10" t="s">
        <v>20</v>
      </c>
      <c r="B28" s="9" t="s">
        <v>455</v>
      </c>
      <c r="C28" s="17"/>
      <c r="D28" s="17"/>
    </row>
    <row r="29" spans="1:4" x14ac:dyDescent="0.3">
      <c r="A29" s="10"/>
      <c r="C29" s="17" t="s">
        <v>456</v>
      </c>
      <c r="D29" s="17"/>
    </row>
    <row r="30" spans="1:4" x14ac:dyDescent="0.3">
      <c r="A30" s="10"/>
      <c r="C30" s="17" t="s">
        <v>457</v>
      </c>
      <c r="D30" s="17"/>
    </row>
    <row r="31" spans="1:4" x14ac:dyDescent="0.3">
      <c r="A31" s="10"/>
      <c r="C31" s="17" t="s">
        <v>458</v>
      </c>
      <c r="D31" s="17"/>
    </row>
    <row r="32" spans="1:4" x14ac:dyDescent="0.3">
      <c r="A32" s="10"/>
      <c r="C32" s="17"/>
      <c r="D32" s="17"/>
    </row>
  </sheetData>
  <mergeCells count="9">
    <mergeCell ref="A2:J2"/>
    <mergeCell ref="B6:C6"/>
    <mergeCell ref="B13:H13"/>
    <mergeCell ref="B7:C7"/>
    <mergeCell ref="B8:C8"/>
    <mergeCell ref="B9:C9"/>
    <mergeCell ref="B10:C10"/>
    <mergeCell ref="B11:C11"/>
    <mergeCell ref="B12:C12"/>
  </mergeCells>
  <printOptions horizontalCentered="1"/>
  <pageMargins left="0.7" right="0.7" top="0.75" bottom="0.75" header="0.3" footer="0.3"/>
  <pageSetup scale="80" fitToHeight="0" orientation="portrait" r:id="rId1"/>
  <headerFooter>
    <oddHeader>&amp;CMasks Calculator</oddHeader>
    <oddFooter>&amp;CEqualis Group - www.EqualisGroup.org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AF5C-0142-400A-8566-E7AD0E9EF3E8}">
  <sheetPr>
    <tabColor rgb="FF92D050"/>
    <pageSetUpPr fitToPage="1"/>
  </sheetPr>
  <dimension ref="A2:K45"/>
  <sheetViews>
    <sheetView showGridLines="0" zoomScale="160" zoomScaleNormal="160" workbookViewId="0"/>
  </sheetViews>
  <sheetFormatPr defaultColWidth="9.109375" defaultRowHeight="14.4" x14ac:dyDescent="0.3"/>
  <cols>
    <col min="1" max="1" width="12.77734375" style="9" customWidth="1"/>
    <col min="2" max="2" width="9.88671875" style="9" customWidth="1"/>
    <col min="3" max="3" width="22.109375" style="9" customWidth="1"/>
    <col min="4" max="4" width="13.5546875" style="9" customWidth="1"/>
    <col min="5" max="5" width="11.77734375" style="9" customWidth="1"/>
    <col min="6" max="6" width="12.21875" style="9" customWidth="1"/>
    <col min="7" max="7" width="14.88671875" style="9" customWidth="1"/>
    <col min="8" max="8" width="10.33203125" style="9" customWidth="1"/>
    <col min="9" max="9" width="16.6640625" style="9" customWidth="1"/>
    <col min="10" max="16384" width="9.109375" style="9"/>
  </cols>
  <sheetData>
    <row r="2" spans="1:11" ht="41.25" customHeight="1" x14ac:dyDescent="0.3">
      <c r="A2" s="297" t="s">
        <v>460</v>
      </c>
      <c r="B2" s="297"/>
      <c r="C2" s="297"/>
      <c r="D2" s="297"/>
      <c r="E2" s="297"/>
      <c r="F2" s="297"/>
      <c r="G2" s="297"/>
      <c r="H2" s="297"/>
      <c r="I2" s="297"/>
      <c r="J2" s="20"/>
      <c r="K2" s="20"/>
    </row>
    <row r="4" spans="1:11" x14ac:dyDescent="0.3">
      <c r="A4" s="10" t="s">
        <v>98</v>
      </c>
    </row>
    <row r="5" spans="1:11" s="69" customFormat="1" ht="15" thickBot="1" x14ac:dyDescent="0.35"/>
    <row r="6" spans="1:11" ht="43.8" thickBot="1" x14ac:dyDescent="0.35">
      <c r="B6" s="360" t="s">
        <v>306</v>
      </c>
      <c r="C6" s="338"/>
      <c r="D6" s="180"/>
      <c r="E6" s="133" t="s">
        <v>26</v>
      </c>
      <c r="F6" s="133"/>
      <c r="G6" s="83" t="s">
        <v>69</v>
      </c>
      <c r="H6" s="133"/>
      <c r="I6" s="181" t="s">
        <v>96</v>
      </c>
    </row>
    <row r="7" spans="1:11" x14ac:dyDescent="0.3">
      <c r="B7" s="361" t="str">
        <f>'Hand Sanitizer'!B7</f>
        <v># of Weekday Patrons:</v>
      </c>
      <c r="C7" s="362"/>
      <c r="D7" s="166"/>
      <c r="E7" s="167">
        <f>'Initial Information'!C19</f>
        <v>0</v>
      </c>
      <c r="F7" s="168"/>
      <c r="G7" s="169">
        <v>0</v>
      </c>
      <c r="H7" s="168"/>
      <c r="I7" s="170">
        <f>E7*G7</f>
        <v>0</v>
      </c>
    </row>
    <row r="8" spans="1:11" x14ac:dyDescent="0.3">
      <c r="B8" s="355" t="str">
        <f>'Hand Sanitizer'!B8</f>
        <v># of Weekday Visitors:</v>
      </c>
      <c r="C8" s="356"/>
      <c r="D8" s="76"/>
      <c r="E8" s="95">
        <f>'Initial Information'!C20</f>
        <v>0</v>
      </c>
      <c r="F8" s="115"/>
      <c r="G8" s="165">
        <v>0</v>
      </c>
      <c r="H8" s="115"/>
      <c r="I8" s="108">
        <f t="shared" ref="I8:I10" si="0">E8*G8</f>
        <v>0</v>
      </c>
    </row>
    <row r="9" spans="1:11" x14ac:dyDescent="0.3">
      <c r="B9" s="355" t="str">
        <f>'Hand Sanitizer'!B9</f>
        <v># of Weekday Staff (FTEs):</v>
      </c>
      <c r="C9" s="356"/>
      <c r="D9" s="76"/>
      <c r="E9" s="95">
        <f>'Initial Information'!C21</f>
        <v>0</v>
      </c>
      <c r="F9" s="115"/>
      <c r="G9" s="165">
        <v>0</v>
      </c>
      <c r="H9" s="115"/>
      <c r="I9" s="108">
        <f t="shared" si="0"/>
        <v>0</v>
      </c>
    </row>
    <row r="10" spans="1:11" x14ac:dyDescent="0.3">
      <c r="B10" s="355" t="str">
        <f>'Hand Sanitizer'!B10</f>
        <v># of Weekend Patrons:</v>
      </c>
      <c r="C10" s="356"/>
      <c r="D10" s="76"/>
      <c r="E10" s="95">
        <f>'Initial Information'!C22</f>
        <v>0</v>
      </c>
      <c r="F10" s="115"/>
      <c r="G10" s="165">
        <v>0</v>
      </c>
      <c r="H10" s="115"/>
      <c r="I10" s="108">
        <f t="shared" si="0"/>
        <v>0</v>
      </c>
    </row>
    <row r="11" spans="1:11" s="69" customFormat="1" x14ac:dyDescent="0.3">
      <c r="B11" s="355" t="str">
        <f>'Hand Sanitizer'!B11</f>
        <v># of Weekend Visitors:</v>
      </c>
      <c r="C11" s="356"/>
      <c r="D11" s="76"/>
      <c r="E11" s="95">
        <f>'Initial Information'!C23</f>
        <v>0</v>
      </c>
      <c r="F11" s="115"/>
      <c r="G11" s="165">
        <v>0</v>
      </c>
      <c r="H11" s="115"/>
      <c r="I11" s="108">
        <f t="shared" ref="I11" si="1">E11*G11</f>
        <v>0</v>
      </c>
    </row>
    <row r="12" spans="1:11" ht="15" thickBot="1" x14ac:dyDescent="0.35">
      <c r="B12" s="342" t="str">
        <f>'Hand Sanitizer'!B12</f>
        <v># of Weekend Staff (FTEs):</v>
      </c>
      <c r="C12" s="344"/>
      <c r="D12" s="121"/>
      <c r="E12" s="171">
        <f>'Initial Information'!C24</f>
        <v>0</v>
      </c>
      <c r="F12" s="161"/>
      <c r="G12" s="172">
        <v>0</v>
      </c>
      <c r="H12" s="161"/>
      <c r="I12" s="124">
        <f>E12*G12/2</f>
        <v>0</v>
      </c>
    </row>
    <row r="13" spans="1:11" ht="15.6" thickTop="1" thickBot="1" x14ac:dyDescent="0.35">
      <c r="B13" s="357" t="s">
        <v>68</v>
      </c>
      <c r="C13" s="358"/>
      <c r="D13" s="358"/>
      <c r="E13" s="358"/>
      <c r="F13" s="358"/>
      <c r="G13" s="358"/>
      <c r="H13" s="359"/>
      <c r="I13" s="119">
        <f>SUM(I7:I12)</f>
        <v>0</v>
      </c>
    </row>
    <row r="15" spans="1:11" x14ac:dyDescent="0.3">
      <c r="A15" s="10" t="s">
        <v>67</v>
      </c>
    </row>
    <row r="16" spans="1:11" x14ac:dyDescent="0.3">
      <c r="A16" s="27" t="s">
        <v>97</v>
      </c>
    </row>
    <row r="17" spans="1:9" ht="15" thickBot="1" x14ac:dyDescent="0.35"/>
    <row r="18" spans="1:9" s="40" customFormat="1" ht="43.8" thickBot="1" x14ac:dyDescent="0.35">
      <c r="A18" s="69"/>
      <c r="B18" s="345" t="s">
        <v>47</v>
      </c>
      <c r="C18" s="347"/>
      <c r="D18" s="83"/>
      <c r="E18" s="83" t="s">
        <v>48</v>
      </c>
      <c r="F18" s="83"/>
      <c r="G18" s="83" t="s">
        <v>99</v>
      </c>
      <c r="H18" s="83"/>
      <c r="I18" s="84" t="s">
        <v>100</v>
      </c>
    </row>
    <row r="19" spans="1:9" x14ac:dyDescent="0.3">
      <c r="A19" s="69"/>
      <c r="B19" s="353" t="str">
        <f>'Sanitizer Locations'!A10</f>
        <v>Building Entrances</v>
      </c>
      <c r="C19" s="354"/>
      <c r="D19" s="164"/>
      <c r="E19" s="225">
        <f>'Sanitizer Locations'!C10</f>
        <v>0</v>
      </c>
      <c r="F19" s="96"/>
      <c r="G19" s="97">
        <v>0</v>
      </c>
      <c r="H19" s="96"/>
      <c r="I19" s="118">
        <f t="shared" ref="I19:I26" si="2">E19*G19</f>
        <v>0</v>
      </c>
    </row>
    <row r="20" spans="1:9" x14ac:dyDescent="0.3">
      <c r="A20" s="69"/>
      <c r="B20" s="339" t="str">
        <f>'Sanitizer Locations'!A11</f>
        <v>Cafes</v>
      </c>
      <c r="C20" s="341"/>
      <c r="D20" s="162"/>
      <c r="E20" s="75">
        <f>'Sanitizer Locations'!C11</f>
        <v>0</v>
      </c>
      <c r="F20" s="76"/>
      <c r="G20" s="62">
        <v>0</v>
      </c>
      <c r="H20" s="76"/>
      <c r="I20" s="108">
        <f t="shared" si="2"/>
        <v>0</v>
      </c>
    </row>
    <row r="21" spans="1:9" x14ac:dyDescent="0.3">
      <c r="A21" s="69"/>
      <c r="B21" s="339" t="str">
        <f>'Sanitizer Locations'!A12</f>
        <v>Computer Labs</v>
      </c>
      <c r="C21" s="341"/>
      <c r="D21" s="162"/>
      <c r="E21" s="75">
        <f>'Sanitizer Locations'!C12</f>
        <v>0</v>
      </c>
      <c r="F21" s="76"/>
      <c r="G21" s="62">
        <v>0</v>
      </c>
      <c r="H21" s="76"/>
      <c r="I21" s="108">
        <f t="shared" si="2"/>
        <v>0</v>
      </c>
    </row>
    <row r="22" spans="1:9" x14ac:dyDescent="0.3">
      <c r="A22" s="69"/>
      <c r="B22" s="339" t="str">
        <f>'Sanitizer Locations'!A16</f>
        <v>Lounges/Lunchrooms</v>
      </c>
      <c r="C22" s="341"/>
      <c r="D22" s="162"/>
      <c r="E22" s="75">
        <f>'Sanitizer Locations'!C16</f>
        <v>0</v>
      </c>
      <c r="F22" s="76"/>
      <c r="G22" s="62">
        <v>0</v>
      </c>
      <c r="H22" s="76"/>
      <c r="I22" s="108">
        <f t="shared" si="2"/>
        <v>0</v>
      </c>
    </row>
    <row r="23" spans="1:9" x14ac:dyDescent="0.3">
      <c r="A23" s="69"/>
      <c r="B23" s="339" t="str">
        <f>'Sanitizer Locations'!A18</f>
        <v>Offices (Bullpen)</v>
      </c>
      <c r="C23" s="341"/>
      <c r="D23" s="162"/>
      <c r="E23" s="75">
        <f>'Sanitizer Locations'!C18</f>
        <v>0</v>
      </c>
      <c r="F23" s="76"/>
      <c r="G23" s="62">
        <v>0</v>
      </c>
      <c r="H23" s="76"/>
      <c r="I23" s="108">
        <f t="shared" si="2"/>
        <v>0</v>
      </c>
    </row>
    <row r="24" spans="1:9" x14ac:dyDescent="0.3">
      <c r="A24" s="69"/>
      <c r="B24" s="339" t="str">
        <f>'Sanitizer Locations'!A20</f>
        <v>Reception Areas</v>
      </c>
      <c r="C24" s="341"/>
      <c r="D24" s="162"/>
      <c r="E24" s="75">
        <f>'Sanitizer Locations'!C20</f>
        <v>0</v>
      </c>
      <c r="F24" s="76"/>
      <c r="G24" s="62">
        <v>0</v>
      </c>
      <c r="H24" s="76"/>
      <c r="I24" s="108">
        <f t="shared" si="2"/>
        <v>0</v>
      </c>
    </row>
    <row r="25" spans="1:9" x14ac:dyDescent="0.3">
      <c r="A25" s="69"/>
      <c r="B25" s="339" t="str">
        <f>'Sanitizer Locations'!A21</f>
        <v>Other</v>
      </c>
      <c r="C25" s="341"/>
      <c r="D25" s="162"/>
      <c r="E25" s="75">
        <f>'Sanitizer Locations'!C21</f>
        <v>0</v>
      </c>
      <c r="F25" s="76"/>
      <c r="G25" s="62">
        <v>0</v>
      </c>
      <c r="H25" s="76"/>
      <c r="I25" s="108">
        <f t="shared" si="2"/>
        <v>0</v>
      </c>
    </row>
    <row r="26" spans="1:9" ht="15" thickBot="1" x14ac:dyDescent="0.35">
      <c r="A26" s="69"/>
      <c r="B26" s="342" t="s">
        <v>105</v>
      </c>
      <c r="C26" s="344"/>
      <c r="D26" s="163"/>
      <c r="E26" s="123">
        <v>0</v>
      </c>
      <c r="F26" s="121"/>
      <c r="G26" s="122">
        <v>1</v>
      </c>
      <c r="H26" s="121"/>
      <c r="I26" s="124">
        <f t="shared" si="2"/>
        <v>0</v>
      </c>
    </row>
    <row r="27" spans="1:9" ht="15.6" thickTop="1" thickBot="1" x14ac:dyDescent="0.35">
      <c r="A27" s="69"/>
      <c r="B27" s="350" t="s">
        <v>104</v>
      </c>
      <c r="C27" s="351"/>
      <c r="D27" s="351"/>
      <c r="E27" s="351"/>
      <c r="F27" s="351"/>
      <c r="G27" s="351"/>
      <c r="H27" s="352"/>
      <c r="I27" s="119">
        <f>SUM(I19:I26)</f>
        <v>0</v>
      </c>
    </row>
    <row r="29" spans="1:9" x14ac:dyDescent="0.3">
      <c r="A29" s="38" t="s">
        <v>206</v>
      </c>
    </row>
    <row r="30" spans="1:9" x14ac:dyDescent="0.3">
      <c r="A30" s="10" t="s">
        <v>417</v>
      </c>
      <c r="B30" s="9" t="s">
        <v>461</v>
      </c>
    </row>
    <row r="31" spans="1:9" x14ac:dyDescent="0.3">
      <c r="A31" s="10"/>
      <c r="C31" s="17" t="s">
        <v>419</v>
      </c>
      <c r="D31" s="17"/>
    </row>
    <row r="32" spans="1:9" x14ac:dyDescent="0.3">
      <c r="A32" s="10"/>
      <c r="C32" s="182" t="s">
        <v>462</v>
      </c>
    </row>
    <row r="33" spans="1:4" x14ac:dyDescent="0.3">
      <c r="A33" s="10"/>
      <c r="C33" s="17" t="s">
        <v>463</v>
      </c>
      <c r="D33" s="17"/>
    </row>
    <row r="34" spans="1:4" x14ac:dyDescent="0.3">
      <c r="A34" s="10"/>
      <c r="C34" s="17"/>
      <c r="D34" s="17"/>
    </row>
    <row r="35" spans="1:4" x14ac:dyDescent="0.3">
      <c r="A35" s="10" t="s">
        <v>16</v>
      </c>
      <c r="B35" s="9" t="s">
        <v>66</v>
      </c>
      <c r="C35" s="17"/>
      <c r="D35" s="17"/>
    </row>
    <row r="36" spans="1:4" x14ac:dyDescent="0.3">
      <c r="A36" s="10"/>
      <c r="C36" s="17" t="s">
        <v>419</v>
      </c>
      <c r="D36" s="17"/>
    </row>
    <row r="37" spans="1:4" x14ac:dyDescent="0.3">
      <c r="A37" s="10"/>
      <c r="C37" s="182" t="s">
        <v>462</v>
      </c>
      <c r="D37" s="17"/>
    </row>
    <row r="38" spans="1:4" x14ac:dyDescent="0.3">
      <c r="C38" s="17" t="s">
        <v>463</v>
      </c>
      <c r="D38" s="17"/>
    </row>
    <row r="39" spans="1:4" x14ac:dyDescent="0.3">
      <c r="A39" s="10"/>
      <c r="C39" s="17"/>
      <c r="D39" s="17"/>
    </row>
    <row r="40" spans="1:4" x14ac:dyDescent="0.3">
      <c r="A40" s="10" t="s">
        <v>20</v>
      </c>
      <c r="B40" s="9" t="s">
        <v>464</v>
      </c>
      <c r="C40" s="17"/>
      <c r="D40" s="17"/>
    </row>
    <row r="41" spans="1:4" x14ac:dyDescent="0.3">
      <c r="A41" s="10"/>
      <c r="C41" s="17" t="s">
        <v>432</v>
      </c>
      <c r="D41" s="17"/>
    </row>
    <row r="42" spans="1:4" x14ac:dyDescent="0.3">
      <c r="A42" s="10"/>
      <c r="C42" s="17" t="s">
        <v>434</v>
      </c>
      <c r="D42" s="17"/>
    </row>
    <row r="43" spans="1:4" x14ac:dyDescent="0.3">
      <c r="A43" s="10"/>
      <c r="C43" s="17" t="s">
        <v>433</v>
      </c>
      <c r="D43" s="17"/>
    </row>
    <row r="44" spans="1:4" x14ac:dyDescent="0.3">
      <c r="A44" s="10"/>
      <c r="C44" s="17" t="s">
        <v>441</v>
      </c>
      <c r="D44" s="17"/>
    </row>
    <row r="45" spans="1:4" x14ac:dyDescent="0.3">
      <c r="C45" s="17" t="s">
        <v>436</v>
      </c>
    </row>
  </sheetData>
  <mergeCells count="19">
    <mergeCell ref="A2:I2"/>
    <mergeCell ref="B10:C10"/>
    <mergeCell ref="B11:C11"/>
    <mergeCell ref="B12:C12"/>
    <mergeCell ref="B13:H13"/>
    <mergeCell ref="B6:C6"/>
    <mergeCell ref="B7:C7"/>
    <mergeCell ref="B8:C8"/>
    <mergeCell ref="B9:C9"/>
    <mergeCell ref="B18:C18"/>
    <mergeCell ref="B19:C19"/>
    <mergeCell ref="B20:C20"/>
    <mergeCell ref="B21:C21"/>
    <mergeCell ref="B22:C22"/>
    <mergeCell ref="B23:C23"/>
    <mergeCell ref="B24:C24"/>
    <mergeCell ref="B25:C25"/>
    <mergeCell ref="B26:C26"/>
    <mergeCell ref="B27:H27"/>
  </mergeCells>
  <printOptions horizontalCentered="1"/>
  <pageMargins left="0.7" right="0.7" top="0.75" bottom="0.75" header="0.3" footer="0.3"/>
  <pageSetup scale="73" orientation="portrait" r:id="rId1"/>
  <headerFooter>
    <oddHeader>&amp;CThermometer Calculator</oddHeader>
    <oddFooter>&amp;CEqualis Group - www.EqualisGroup.org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F99F8D63BF74C8A1585F772EBB943" ma:contentTypeVersion="12" ma:contentTypeDescription="Create a new document." ma:contentTypeScope="" ma:versionID="dfd6ae8d027008945ac3abf1e153dbda">
  <xsd:schema xmlns:xsd="http://www.w3.org/2001/XMLSchema" xmlns:xs="http://www.w3.org/2001/XMLSchema" xmlns:p="http://schemas.microsoft.com/office/2006/metadata/properties" xmlns:ns2="97fa0725-d804-49a2-88e8-b9cceaa68e64" xmlns:ns3="5980893b-f931-4a9e-b24d-f564419bbb66" targetNamespace="http://schemas.microsoft.com/office/2006/metadata/properties" ma:root="true" ma:fieldsID="e056ac2bee0cdbe440abacb924ed3151" ns2:_="" ns3:_="">
    <xsd:import namespace="97fa0725-d804-49a2-88e8-b9cceaa68e64"/>
    <xsd:import namespace="5980893b-f931-4a9e-b24d-f564419bbb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fa0725-d804-49a2-88e8-b9cceaa68e6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80893b-f931-4a9e-b24d-f564419bbb6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06078-23A7-497D-BCF7-E65CAAE15F65}">
  <ds:schemaRefs>
    <ds:schemaRef ds:uri="http://purl.org/dc/dcmitype/"/>
    <ds:schemaRef ds:uri="5980893b-f931-4a9e-b24d-f564419bbb66"/>
    <ds:schemaRef ds:uri="http://schemas.openxmlformats.org/package/2006/metadata/core-properties"/>
    <ds:schemaRef ds:uri="http://purl.org/dc/elements/1.1/"/>
    <ds:schemaRef ds:uri="97fa0725-d804-49a2-88e8-b9cceaa68e64"/>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5877711-2A50-4A61-B079-183173FF8A42}">
  <ds:schemaRefs>
    <ds:schemaRef ds:uri="http://schemas.microsoft.com/sharepoint/v3/contenttype/forms"/>
  </ds:schemaRefs>
</ds:datastoreItem>
</file>

<file path=customXml/itemProps3.xml><?xml version="1.0" encoding="utf-8"?>
<ds:datastoreItem xmlns:ds="http://schemas.openxmlformats.org/officeDocument/2006/customXml" ds:itemID="{36F73ACA-CF9E-4189-B8A5-26A973068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fa0725-d804-49a2-88e8-b9cceaa68e64"/>
    <ds:schemaRef ds:uri="5980893b-f931-4a9e-b24d-f564419b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Calculator Overview</vt:lpstr>
      <vt:lpstr>Building Information</vt:lpstr>
      <vt:lpstr>Initial Information</vt:lpstr>
      <vt:lpstr>Order Now</vt:lpstr>
      <vt:lpstr>Detailed Analysis</vt:lpstr>
      <vt:lpstr>Hand Sanitizer</vt:lpstr>
      <vt:lpstr>Sanitizer Locations</vt:lpstr>
      <vt:lpstr>Masks</vt:lpstr>
      <vt:lpstr>Thermometers</vt:lpstr>
      <vt:lpstr>Disinfectant Spray</vt:lpstr>
      <vt:lpstr>Water Refill Stations</vt:lpstr>
      <vt:lpstr>Wipes</vt:lpstr>
      <vt:lpstr>Gloves</vt:lpstr>
      <vt:lpstr>Products</vt:lpstr>
      <vt:lpstr>Benchmark</vt:lpstr>
      <vt:lpstr>Pick Lists</vt:lpstr>
      <vt:lpstr>Face Shields</vt:lpstr>
      <vt:lpstr>Air Filters</vt:lpstr>
      <vt:lpstr>UV Lighting</vt:lpstr>
      <vt:lpstr>'Hand Sanitizer'!Print_Area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Operations - Equalis Group (COVID-19 PPE &amp; Safety Supplies Volume Calculator)</dc:title>
  <dc:creator>David Akers</dc:creator>
  <cp:keywords>Operations - Equalis Group (COVID-19 PPE &amp; Safety Supplies Volume Calculator)</cp:keywords>
  <cp:lastModifiedBy>Ohio Library Council</cp:lastModifiedBy>
  <cp:lastPrinted>2020-05-19T18:48:18Z</cp:lastPrinted>
  <dcterms:created xsi:type="dcterms:W3CDTF">2020-04-29T20:01:40Z</dcterms:created>
  <dcterms:modified xsi:type="dcterms:W3CDTF">2020-05-26T18:41:22Z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0x01010063AF99F8D63BF74C8A1585F772EBB943</vt:lpwstr>
  </property>
</Properties>
</file>