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ate1904="1"/>
  <mc:AlternateContent xmlns:mc="http://schemas.openxmlformats.org/markup-compatibility/2006">
    <mc:Choice Requires="x15">
      <x15ac:absPath xmlns:x15ac="http://schemas.microsoft.com/office/spreadsheetml/2010/11/ac" url="X:\Michelle\ROI\"/>
    </mc:Choice>
  </mc:AlternateContent>
  <xr:revisionPtr revIDLastSave="0" documentId="13_ncr:1_{F95692A0-9A64-4D73-8CEB-C9A489D1C482}" xr6:coauthVersionLast="46" xr6:coauthVersionMax="46" xr10:uidLastSave="{00000000-0000-0000-0000-000000000000}"/>
  <bookViews>
    <workbookView xWindow="-120" yWindow="-120" windowWidth="29040" windowHeight="15840" tabRatio="766" xr2:uid="{00000000-000D-0000-FFFF-FFFF00000000}"/>
  </bookViews>
  <sheets>
    <sheet name="Instructions" sheetId="3" r:id="rId1"/>
    <sheet name="2019 ROI Template" sheetId="2" r:id="rId2"/>
    <sheet name="What Do the ROI Figures Mean" sheetId="5" r:id="rId3"/>
    <sheet name="Notes on Prices &amp; Cost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4" i="2" l="1"/>
  <c r="G43" i="2" l="1"/>
  <c r="C64" i="2" l="1"/>
  <c r="B56" i="4"/>
  <c r="D7" i="2" l="1"/>
  <c r="G7" i="2"/>
  <c r="D8" i="2"/>
  <c r="G8" i="2"/>
  <c r="D9" i="2"/>
  <c r="G9" i="2"/>
  <c r="D10" i="2"/>
  <c r="G10" i="2"/>
  <c r="C11" i="2"/>
  <c r="D11" i="2"/>
  <c r="G11" i="2"/>
  <c r="C12" i="2"/>
  <c r="D12" i="2" s="1"/>
  <c r="G12" i="2" s="1"/>
  <c r="D17" i="2"/>
  <c r="G17" i="2"/>
  <c r="D18" i="2"/>
  <c r="G18" i="2"/>
  <c r="G22" i="2" s="1"/>
  <c r="D19" i="2"/>
  <c r="G19" i="2"/>
  <c r="D20" i="2"/>
  <c r="G20" i="2"/>
  <c r="D21" i="2"/>
  <c r="G21" i="2"/>
  <c r="G26" i="2"/>
  <c r="C28" i="2"/>
  <c r="E28" i="2"/>
  <c r="G28" i="2" s="1"/>
  <c r="G35" i="2" s="1"/>
  <c r="G30" i="2"/>
  <c r="G32" i="2"/>
  <c r="G34" i="2"/>
  <c r="G39" i="2"/>
  <c r="G41" i="2"/>
  <c r="G45" i="2"/>
  <c r="G46" i="2" s="1"/>
  <c r="G50" i="2"/>
  <c r="G52" i="2"/>
  <c r="G54" i="2"/>
  <c r="G56" i="2"/>
  <c r="G58" i="2"/>
  <c r="G60" i="2"/>
  <c r="G62" i="2"/>
  <c r="D66" i="2"/>
  <c r="G66" i="2"/>
  <c r="G73" i="2"/>
  <c r="B9" i="4"/>
  <c r="B10" i="4"/>
  <c r="G13" i="2" l="1"/>
  <c r="G68" i="2"/>
  <c r="G70" i="2"/>
  <c r="H68" i="2" s="1"/>
  <c r="G78" i="2" l="1"/>
  <c r="G79" i="2" s="1"/>
  <c r="H22" i="2"/>
  <c r="G74" i="2"/>
  <c r="H13" i="2"/>
  <c r="H46" i="2"/>
  <c r="H35" i="2"/>
</calcChain>
</file>

<file path=xl/sharedStrings.xml><?xml version="1.0" encoding="utf-8"?>
<sst xmlns="http://schemas.openxmlformats.org/spreadsheetml/2006/main" count="347" uniqueCount="221">
  <si>
    <t>Sylvan Learning Center charges $60/hr.  Assumption that 3 children per hour receive assistance implies $20 per student.</t>
  </si>
  <si>
    <t>$2.25 per meal = average price of ODE Summer Food Service breakfasts, lunches and snacks</t>
  </si>
  <si>
    <t xml:space="preserve">The intention of the ROI Calculator is to quantify the benefits provided by Ohio's 251 public library systems in a simple and understandable fashion.  </t>
  </si>
  <si>
    <t xml:space="preserve">Now that you have completed entering the data into the ROI Calculator, what do the results mean? </t>
  </si>
  <si>
    <t>$29.40 = 60 minutes * 49 cents per minute (Kinkos cost for computer usage)</t>
  </si>
  <si>
    <t>II. Circulation of Physical Books, DVDs, CDs etc…</t>
  </si>
  <si>
    <t>3) The ROI Calculator does NOT include every type of Library Program</t>
  </si>
  <si>
    <t>$50.00 per hour = estimate of hourly cost of private research service equivalent to Master of Library Science</t>
  </si>
  <si>
    <t>IV. Reference Services</t>
  </si>
  <si>
    <t># of Library Visitors</t>
  </si>
  <si>
    <t>Amount</t>
  </si>
  <si>
    <t>Explanation</t>
  </si>
  <si>
    <t>Magazine Digital Downloads</t>
  </si>
  <si>
    <t>Measure</t>
  </si>
  <si>
    <t>A. Books</t>
  </si>
  <si>
    <t>B. Periodicals</t>
  </si>
  <si>
    <t>D. Music CD/Cassette</t>
  </si>
  <si>
    <t>E. Books on CD/Tape</t>
  </si>
  <si>
    <t>Price/Hr</t>
  </si>
  <si>
    <t>Electronic Database Usage Method B</t>
  </si>
  <si>
    <t xml:space="preserve">* SEE INSTRUCTIONS.  Fill in ONLY Cell B32 OR Cell B34, not both.   </t>
  </si>
  <si>
    <t>Meeting Room Use</t>
  </si>
  <si>
    <t>Patron Computer Use</t>
  </si>
  <si>
    <t>BEA Household Consumption Multiplier</t>
  </si>
  <si>
    <t>Music CD/Cassette</t>
  </si>
  <si>
    <t>Books on CD/Tape</t>
  </si>
  <si>
    <t>Database Use # of Hours Utilized</t>
  </si>
  <si>
    <t>Grand Total Benefits of Library Circulation &amp; Services</t>
  </si>
  <si>
    <t xml:space="preserve">While the services and programs that have been omitted tend to be harder to quantify than those that have been included, that does not mean that they do not have value.  Please make sure you mention these and any other additional services when you discuss your library's Rate of Return with policy-makers and constituents.  </t>
  </si>
  <si>
    <t>Please go to the "What Do the ROI Figures Mean?" worksheet for an explanation of how to interpret the results from the ROI Calculator.</t>
  </si>
  <si>
    <t>Direct Benefit to Spending Ratio</t>
  </si>
  <si>
    <t># of Answers</t>
  </si>
  <si>
    <t>Periodicals</t>
  </si>
  <si>
    <t>Use of Reference Materials</t>
  </si>
  <si>
    <t>Value/Use</t>
  </si>
  <si>
    <t>Reference Questions &amp; Answers</t>
  </si>
  <si>
    <t>6 minutes</t>
  </si>
  <si>
    <t>Avg Cost</t>
  </si>
  <si>
    <t>Outreach Circulation</t>
  </si>
  <si>
    <t>Avg # of Books/Visit</t>
  </si>
  <si>
    <t># of Library Trips Saved</t>
  </si>
  <si>
    <t>Cost Per Trip</t>
  </si>
  <si>
    <t>Value of Outreach</t>
  </si>
  <si>
    <t>C. Reference Questions &amp; Answers</t>
  </si>
  <si>
    <t>A. Patron Computer Use</t>
  </si>
  <si>
    <t>Movies on DVD/VHS</t>
  </si>
  <si>
    <t>A. Non-circulating Periodicals used by Patrons</t>
  </si>
  <si>
    <t>Time/Answer</t>
  </si>
  <si>
    <t>$50.00 per hour = average cost of renting a mid-sized meeting room in a hotel or other private venue</t>
  </si>
  <si>
    <t>Value/Participant</t>
  </si>
  <si>
    <t>Children's Library Programs</t>
  </si>
  <si>
    <t>Value/Hour</t>
  </si>
  <si>
    <t>$40.00 per hour = average cost of genealogy, job &amp; employment, &amp; financial professional on an hourly basis</t>
  </si>
  <si>
    <t>VI. Other Library Services</t>
  </si>
  <si>
    <t>VI . Other Library Services</t>
  </si>
  <si>
    <t>V. Computer &amp; Technology Services</t>
  </si>
  <si>
    <t>Playaway/Tablet Books</t>
  </si>
  <si>
    <t>Computer &amp; Technology Subtotal</t>
  </si>
  <si>
    <t>% of Library Value</t>
  </si>
  <si>
    <t>Attendance</t>
  </si>
  <si>
    <t>Electronic Database Usage Method A</t>
  </si>
  <si>
    <t>Electronic Database Usage Method A*</t>
  </si>
  <si>
    <t>Electronic Database Usage Method B*</t>
  </si>
  <si>
    <t>Outreach Services (Bookmobile etc.) Method A**</t>
  </si>
  <si>
    <r>
      <t>VII.</t>
    </r>
    <r>
      <rPr>
        <b/>
        <sz val="12"/>
        <rFont val="Times New Roman"/>
        <family val="1"/>
      </rPr>
      <t xml:space="preserve"> Ratio of Library Benefits to Expenditures</t>
    </r>
  </si>
  <si>
    <t>VIII. Economic Multiplier</t>
  </si>
  <si>
    <t>III. Electronic Circulation (eBooks, streamed movies, music downloads, etc..)</t>
  </si>
  <si>
    <t>$5.00 = average cost per issue of a typical magazine</t>
  </si>
  <si>
    <t># of Library Outreach Trips</t>
  </si>
  <si>
    <t>B. Audiobook Download</t>
  </si>
  <si>
    <t>C. Magazine Digital Downloads</t>
  </si>
  <si>
    <t>E. Music Downloads</t>
  </si>
  <si>
    <t>$10.00 per use = estimate of average cost of online article retrieval from a variety of sources</t>
  </si>
  <si>
    <t>Music Downloads</t>
  </si>
  <si>
    <t>1) Ratio of Library Benefits to Spending</t>
  </si>
  <si>
    <t>2) Economic Multiplier Effects</t>
  </si>
  <si>
    <t>Young Adult Library Programs</t>
  </si>
  <si>
    <t xml:space="preserve">Library personnel estimate that young adult programs are less costly than children's programs. </t>
  </si>
  <si>
    <t>Adult Library Programs</t>
  </si>
  <si>
    <t>iTunes, Amazon Prime, &amp; Cable On-Demand prices are $5.99 for new movies and $3.99 for older movies.  Avg. Netflix movie prices vary with usage but are generally lower.</t>
  </si>
  <si>
    <t>$25.00 per hour = estimated cost of private computer training</t>
  </si>
  <si>
    <t>$3.00 = 2 day Redbox cost per DVD rental in 2015</t>
  </si>
  <si>
    <t>Wi-Fi Use</t>
  </si>
  <si>
    <t>B. Wi-Fi Use</t>
  </si>
  <si>
    <t>C. Young Adult Library Programs</t>
  </si>
  <si>
    <t xml:space="preserve">The fact that there are some library services and programs that are not included in the ROI calculator actually strengthens the findings produced by the calculator. This is because it can be unequivocally stated that whatever your library's return on investment computes to be, it will be an understatement of the true value provided by your library to your community.  </t>
  </si>
  <si>
    <t>Movies Streamed</t>
  </si>
  <si>
    <t>Approximate per person price to engage a magician, puppeteer, or similar entertainer</t>
  </si>
  <si>
    <t>eBooks</t>
  </si>
  <si>
    <t>Patron Cost Saved Per Trip</t>
  </si>
  <si>
    <t xml:space="preserve">$9.99 = typical cost of music CD.  Music CDs also have resale value.  Thus net price reflects the 50% "sellback" value.  </t>
  </si>
  <si>
    <t xml:space="preserve">Libraries allow users to save money by borrowing items and receiving services that they would otherwise have to rent or purchase.  This means that libraries enhance the purchasing power of users by enabling them to spend their money in other ways.  The true impact of libraries on the economy will include the multiplier effects of this freed up consumer spending. </t>
  </si>
  <si>
    <t>$10.47 = 3 * 3.49 (cost of 1 week rental of book on tape at Cracker Barrel)</t>
  </si>
  <si>
    <t xml:space="preserve">Outreach Services (Bookmobile etc.) </t>
  </si>
  <si>
    <t># of Events</t>
  </si>
  <si>
    <t>Rent/Event</t>
  </si>
  <si>
    <t xml:space="preserve"> Value</t>
  </si>
  <si>
    <t>Computer Training</t>
  </si>
  <si>
    <t>NA</t>
  </si>
  <si>
    <t>D. Electronic Database Usage Method A*</t>
  </si>
  <si>
    <t>D. Electronic Database Usage Method B*</t>
  </si>
  <si>
    <t>Multiplier Impact to  Consumers of Value of Library Services</t>
  </si>
  <si>
    <t>Economic Multiplier Benefit to Spending Ratio</t>
  </si>
  <si>
    <t>Database Use # of Times Accessed</t>
  </si>
  <si>
    <t>C. Movies on DVD/VHS</t>
  </si>
  <si>
    <t>Average # of Patrons Per Trip</t>
  </si>
  <si>
    <t>A. eBooks</t>
  </si>
  <si>
    <t>D. Movies Streamed</t>
  </si>
  <si>
    <t>Database # of Times Used</t>
  </si>
  <si>
    <t>A. Meeting Room Use</t>
  </si>
  <si>
    <t>F. Playaway/Tablet Books</t>
  </si>
  <si>
    <t>B. Children's Library Programs</t>
  </si>
  <si>
    <t>D. Adult Library Programs</t>
  </si>
  <si>
    <t>B. Use of Reference Materials</t>
  </si>
  <si>
    <t>Circulation Count</t>
  </si>
  <si>
    <t>Price per Item</t>
  </si>
  <si>
    <t># of Hours</t>
  </si>
  <si>
    <t># of Items</t>
  </si>
  <si>
    <t>Non-circulating Periodicals</t>
  </si>
  <si>
    <t>Value</t>
  </si>
  <si>
    <t>Comparison</t>
  </si>
  <si>
    <t>Sellback</t>
  </si>
  <si>
    <t>Books</t>
  </si>
  <si>
    <t>Purchase</t>
  </si>
  <si>
    <t>Rent</t>
  </si>
  <si>
    <t>Category</t>
  </si>
  <si>
    <t>Audiobook Download</t>
  </si>
  <si>
    <t>Net Value</t>
  </si>
  <si>
    <t>Value/Hr</t>
  </si>
  <si>
    <t>Physical Circulation Subtotal</t>
  </si>
  <si>
    <t>Electronic Circulation Subtotal</t>
  </si>
  <si>
    <t>Reference Services Subtotal</t>
  </si>
  <si>
    <t>Other Library Services Subtotal</t>
  </si>
  <si>
    <t># of Reference Items</t>
  </si>
  <si>
    <t>$0.99 = Mid-tier price per song on i-Tunes</t>
  </si>
  <si>
    <t>Avg. Cost</t>
  </si>
  <si>
    <t>$ Amount</t>
  </si>
  <si>
    <t>Non-circulating Periodicals used by Patrons</t>
  </si>
  <si>
    <t># of Students Helped</t>
  </si>
  <si>
    <t>Price Per Student</t>
  </si>
  <si>
    <t>E. Homework Help Sessions Method A*</t>
  </si>
  <si>
    <t>E. Homework Help Sessions Method B*</t>
  </si>
  <si>
    <t># of Homework Help Sessions Provided</t>
  </si>
  <si>
    <t># of Students Assisted with Homework</t>
  </si>
  <si>
    <t>G. Outreach Services (Bookmobile etc.) Method B**</t>
  </si>
  <si>
    <t xml:space="preserve">Many Starbucks, Panera Bread, and other similar businesses offer free Wi-Fi (often with time limits), however you must be a paying customer in order to access it.  $5 reflects a reasonable average expenditure. </t>
  </si>
  <si>
    <t>G. Outreach Services (Bookmobile etc.) Method A**</t>
  </si>
  <si>
    <t>F. Summer Food Programs</t>
  </si>
  <si>
    <t># of Sessions</t>
  </si>
  <si>
    <t>Homework Help Sessions</t>
  </si>
  <si>
    <t># Meals/Snacks Provided</t>
  </si>
  <si>
    <t>Price per Meal</t>
  </si>
  <si>
    <t>Summer Food Programs</t>
  </si>
  <si>
    <t>Cost/Meal</t>
  </si>
  <si>
    <t>2019 Library Services Return on Investment (ROI) Calculator</t>
  </si>
  <si>
    <t>I. 2019 Total Library Operations Spending</t>
  </si>
  <si>
    <t>2019 Total Library Operations spending (from cell B3)</t>
  </si>
  <si>
    <t>Data Entry Instructions for 2019 Library Services Return on Investment (ROI) Calculator</t>
  </si>
  <si>
    <t xml:space="preserve">Instruction: Please enter your best estimate of the total number of hours that library patrons utilized library Wi-Fi networks in 2019 in Cell B41. If all that is known is the number of times that library Wi-Fi services were accessed, please assume an average use time of 1 hour per patron access.  </t>
  </si>
  <si>
    <t xml:space="preserve">Instruction: Please enter the total number of hours that library computers were used by library patrons in 2019 in Cell B39. If all that is known is the # of times library computers were used, please assume 1 hour per usage unless your library has a time limit for usage lower than 1 hour. </t>
  </si>
  <si>
    <t>Congratulations!  You have now completed entering data into the 2019 Library Services ROI Calculator!</t>
  </si>
  <si>
    <t>These instructions provide guidance for inputting data in the yellow &amp; orange shaded cells in the worksheet "2019 ROI Template"</t>
  </si>
  <si>
    <t>I. 2019 Total Library Operations spending</t>
  </si>
  <si>
    <t>Instruction: Please enter 2019 total library OPERATIONS spending in Cell B3.</t>
  </si>
  <si>
    <t>Instruction: Please enter 2019 total number of books circulated in Cell B7.</t>
  </si>
  <si>
    <t>Instruction: Please enter 2019 total number of periodicals circulated in Cell B8.</t>
  </si>
  <si>
    <t>Instruction: Please enter 2019 total number of DVD and VHS movies &amp; TV shows circulated in Cell B9.</t>
  </si>
  <si>
    <t>Instruction: Please enter 2019 total number of CDs and cassette tapes circulated in Cell B10.</t>
  </si>
  <si>
    <t>Instruction: Please enter 2019 total number of audiobooks on CD or cassette tape circulated in Cell B11.</t>
  </si>
  <si>
    <t>Instruction: Please enter 2019 total number of audio Playaway and/or Tablet books circulated in Cell B12.</t>
  </si>
  <si>
    <t>Instruction: Please enter 2019 total number of eBooks downloaded in Cell B17.</t>
  </si>
  <si>
    <t>Instruction: Please enter 2019 total number of audiobooks downloaded in Cell B18.</t>
  </si>
  <si>
    <t>Instruction: Please enter 2019 total number of digital magazines downloaded in Cell B19.</t>
  </si>
  <si>
    <t>Instruction: Please enter 2019 total number of movies &amp; TV shows streamed in Cell B20.</t>
  </si>
  <si>
    <t>Instruction: Please enter 2019 total number of music downloads in Cell B21.</t>
  </si>
  <si>
    <t>Instruction: Please enter the total number of non-circulating periodicals accessed by patrons in 2019 in Cell B26.</t>
  </si>
  <si>
    <t>Instruction: Please enter the total number of library visitors in 2019 in cell B28.  (Note: 1 out of 10 library patrons are assumed to utilize reference materials.)</t>
  </si>
  <si>
    <t>Instruction: Please enter the number of reference questions answered by librarians in 2019 in cell B30.  Note: please include only reference questions, not queries such as "Where is the copier?".</t>
  </si>
  <si>
    <t xml:space="preserve">*Instruction: Please fill in only cell B32 or B34.  Enter the total number of times that library patrons accessed electronic databases in 2019 in Cell B32.  If the library knows the total number of hours that patrons utilized electronic databases, enter this figure in cell B34. </t>
  </si>
  <si>
    <t>Understanding the Findings from the 2019 Library Services Return on Investment (ROI) Calculator</t>
  </si>
  <si>
    <t>Notes on Prices &amp; Costs for 2019 Library Services ROI Calculator</t>
  </si>
  <si>
    <t>$2.90 = Avg trip of 5 miles * 58 cents per mile (IRS 2019 cost per mile)</t>
  </si>
  <si>
    <t>Wi-Fi "Hot Spot" Lending</t>
  </si>
  <si>
    <t>Price/Item</t>
  </si>
  <si>
    <t>$12.50 per book = approximate average price of eBooks on Amazon (new releases $14.99, older books $9.99, recent books in between at $10.99-$13.99)</t>
  </si>
  <si>
    <t xml:space="preserve">Cell G70 shows the Grand Total Benefits of Circulation &amp; Library Services at your library.  </t>
  </si>
  <si>
    <t>This figure is compared with your library's 2019 Total Operations spending to create a ratio of Direct Library Benefits to spending in your community.  This figure is the initial measure of the Return on Investment of your library and is shown in cell G74.</t>
  </si>
  <si>
    <t>The value of library benefits including the multiplier effect is shown in cell G78.</t>
  </si>
  <si>
    <t xml:space="preserve">Cell G79 shows the ratio of Benefits to Spending for your library including economic multiplier effects.  This figure is the cumulative Return on Investment of your library. </t>
  </si>
  <si>
    <t xml:space="preserve">For example, if your library's ratio of benefits to spending was 2.5, this would mean that for every $1.00 spent by your library, your community received $2.50 in DIRECT BENEFITS from using library materials and services.  </t>
  </si>
  <si>
    <t xml:space="preserve">For example, if your library's ratio of benefits including economic multiplier effects to spending was 3.5, this would mean that for every $1.00 spent by your library, the TOTAL ECONOMIC BENEFIT provided to your community is $3.50.   </t>
  </si>
  <si>
    <t>Adult library programs are the most costly, including author visits, genealogists &amp; other professionals</t>
  </si>
  <si>
    <t>D. Computer Training</t>
  </si>
  <si>
    <t>Instruction: Please enter the total number of hours of computer training that were provided to library patrons in 2019 in Cell B45.</t>
  </si>
  <si>
    <t>C. Wi-Fi "Hot Spot" Lending</t>
  </si>
  <si>
    <t>#of Hot Spots</t>
  </si>
  <si>
    <t>Instruction: Please enter the total number of times that library meeting rooms were used in 2019 in Cell B50.</t>
  </si>
  <si>
    <t>Instruction: Please enter the total attendance at library children's programs  in 2019 in Cell B52.</t>
  </si>
  <si>
    <t>Instruction: Please enter the total attendance at library young adult programs  in 2019 in Cell B54.</t>
  </si>
  <si>
    <t>Instruction: Please enter the total attendance at library adult programs  in 2019 in Cell B56.</t>
  </si>
  <si>
    <t>Instruction:  Please fill in ONLY cell B58 OR cell B60.  If you know the total number of homework help sessions offered at your library in 2019 enter this figure in Cell B58.  If you know the number of students helped with homework at your library in 2019 enter this figure in Cell B60.</t>
  </si>
  <si>
    <t>Instruction: Please enter the total number of times that Wi-Fi Hot Spot devices were loaned to library patrons in 2019 in Cell B43.</t>
  </si>
  <si>
    <t>Instruction: Please enter the total number of meals and/or snacks provided to children at the library in 2019 in Cell B62.</t>
  </si>
  <si>
    <t xml:space="preserve">* SEE INSTRUCTIONS.  Fill in ONLY Cell B58 OR Cell B60, not both.   </t>
  </si>
  <si>
    <t xml:space="preserve">* SEE INSTRUCTIONS.  Fill in ONLY Cell B64 OR Cell B66, not both.   </t>
  </si>
  <si>
    <t>T-Mobile portable hot spot = $29/month. Libraries typically rent HotSpots for 2 weeks</t>
  </si>
  <si>
    <t>$21.00 = estimated average price per book (including sales tax) of purchasing an audiobook from Audible.  This cost is based on an assunmption of 2 books purchased per month at a membership price of $14.95 with the 2nd book costing $24.00</t>
  </si>
  <si>
    <t># of Patron Hrs.</t>
  </si>
  <si>
    <t>II. Circulation of Physical Books, DVDs, CDs etc.…</t>
  </si>
  <si>
    <t>Value/Hr.</t>
  </si>
  <si>
    <t>Database Hrs. Used</t>
  </si>
  <si>
    <t>Price/Hr.</t>
  </si>
  <si>
    <t>Feb. 2021</t>
  </si>
  <si>
    <t xml:space="preserve">Some services and programs have been omitted from this calculator (i.e. resume and job search workshops, personal finance workshops, GED training and testing, reading and literacy programs, etc.).  </t>
  </si>
  <si>
    <t>Additionally, the ROI calculator does not include the numerous "non-traditional" items that many Ohio Libraries circulate.  These items include Roku streaming devices, musical instruments (especially ukuleles), board games, puzzles, computer games, telescopes, bike locks, kitchen items, laptops, tablets and Kindles, blood pressure monitors, museum passes, air quality monitors, sporting equipment, headphones, portable chargers, and others.</t>
  </si>
  <si>
    <t>$23.80 = the Cincinnati and Hamilton County Public Library 2019 average non-discounted price of circulating books purchased.  "Sellback" reflects fact that books have resale value (assumed to be 50%) to consumers. Net value is thus 50% of the $23.80 price.</t>
  </si>
  <si>
    <t>$106.75 = 2017 ($117.00) &amp; 2018 ($96.50) average non-discounted price of library reference books purchased.  Like circulating books, reference books have resale value.  Thus, net price reflects 50% "sellback" value.</t>
  </si>
  <si>
    <t>Outreach Services (Bookmobile visits and books delivered to patrons) Method B**</t>
  </si>
  <si>
    <t>**Instruction: Please fill in ONLY cells B64 and D64 OR cell B66.  If the library knows the total number of outreach visits made in 2019 and the average # of patrons served per visit, fill in cells B64 and D64.  Otherwise fill in the total 2019 outreach circulation (including the # of items mailed or delivered to patrons) in cell B66.</t>
  </si>
  <si>
    <t>2018 BEA</t>
  </si>
  <si>
    <t xml:space="preserve">Cell B77 shows the most recent Household Consumption Multiplier from the Bureau of Economic Analysis.  This multiplier indicates that every time a consumer spends $1.00 in Ohio, an additional 26.49 cents in economic activity is generated.  This multiplier is based on 2018 regional economic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</si>
</sst>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00"/>
    <numFmt numFmtId="165" formatCode="&quot;$&quot;#,##0"/>
    <numFmt numFmtId="166" formatCode="0.0%"/>
  </numFmts>
  <fonts count="19" x14ac:knownFonts="1">
    <font>
      <sz val="10"/>
      <name val="Verdana"/>
    </font>
    <font>
      <sz val="12"/>
      <name val="Times New Roman"/>
      <family val="1"/>
    </font>
    <font>
      <b/>
      <sz val="12"/>
      <name val="Times New Roman"/>
      <family val="1"/>
    </font>
    <font>
      <sz val="12"/>
      <name val="Verdana"/>
      <family val="2"/>
    </font>
    <font>
      <b/>
      <sz val="12"/>
      <name val="Verdana"/>
      <family val="2"/>
    </font>
    <font>
      <sz val="12"/>
      <color indexed="10"/>
      <name val="Times New Roman"/>
      <family val="1"/>
    </font>
    <font>
      <sz val="8"/>
      <name val="Verdana"/>
      <family val="2"/>
    </font>
    <font>
      <b/>
      <sz val="16"/>
      <name val="Times New Roman"/>
      <family val="1"/>
    </font>
    <font>
      <sz val="10"/>
      <name val="Verdana"/>
      <family val="2"/>
    </font>
    <font>
      <b/>
      <sz val="14"/>
      <name val="Times New Roman"/>
      <family val="1"/>
    </font>
    <font>
      <sz val="14"/>
      <name val="Verdana"/>
      <family val="2"/>
    </font>
    <font>
      <b/>
      <sz val="12"/>
      <name val="Times New Roman"/>
      <family val="1"/>
    </font>
    <font>
      <sz val="12"/>
      <name val="Times New Roman"/>
      <family val="1"/>
    </font>
    <font>
      <b/>
      <sz val="12"/>
      <name val="Times New Roman"/>
      <family val="1"/>
    </font>
    <font>
      <sz val="12"/>
      <name val="Times New Roman"/>
      <family val="1"/>
    </font>
    <font>
      <sz val="10"/>
      <name val="Verdana"/>
      <family val="2"/>
    </font>
    <font>
      <b/>
      <sz val="16"/>
      <name val="Times New Roman"/>
      <family val="1"/>
    </font>
    <font>
      <b/>
      <sz val="12"/>
      <name val="Times New Roman"/>
      <family val="1"/>
    </font>
    <font>
      <sz val="12"/>
      <name val="Times New Roman"/>
      <family val="1"/>
    </font>
  </fonts>
  <fills count="14">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rgb="FFCFB5FF"/>
        <bgColor indexed="64"/>
      </patternFill>
    </fill>
    <fill>
      <patternFill patternType="solid">
        <fgColor rgb="FF7AE4FF"/>
        <bgColor indexed="64"/>
      </patternFill>
    </fill>
    <fill>
      <patternFill patternType="solid">
        <fgColor rgb="FFCEC3FF"/>
        <bgColor indexed="64"/>
      </patternFill>
    </fill>
    <fill>
      <patternFill patternType="solid">
        <fgColor rgb="FF33CCCC"/>
        <bgColor indexed="64"/>
      </patternFill>
    </fill>
    <fill>
      <patternFill patternType="solid">
        <fgColor rgb="FFFFB2FF"/>
        <bgColor indexed="64"/>
      </patternFill>
    </fill>
    <fill>
      <patternFill patternType="solid">
        <fgColor rgb="FFFFCC99"/>
        <bgColor indexed="64"/>
      </patternFill>
    </fill>
  </fills>
  <borders count="1">
    <border>
      <left/>
      <right/>
      <top/>
      <bottom/>
      <diagonal/>
    </border>
  </borders>
  <cellStyleXfs count="1">
    <xf numFmtId="0" fontId="0" fillId="0" borderId="0"/>
  </cellStyleXfs>
  <cellXfs count="175">
    <xf numFmtId="0" fontId="0" fillId="0" borderId="0" xfId="0"/>
    <xf numFmtId="0" fontId="1" fillId="0" borderId="0" xfId="0" applyFont="1"/>
    <xf numFmtId="0" fontId="2" fillId="0" borderId="0" xfId="0" applyFont="1"/>
    <xf numFmtId="0" fontId="3" fillId="0" borderId="0" xfId="0" applyFont="1"/>
    <xf numFmtId="3" fontId="1" fillId="0" borderId="0" xfId="0" applyNumberFormat="1" applyFont="1" applyBorder="1" applyAlignment="1">
      <alignment horizontal="center" vertical="center" wrapText="1"/>
    </xf>
    <xf numFmtId="0" fontId="3" fillId="0" borderId="0" xfId="0" applyFont="1" applyAlignment="1">
      <alignment vertical="center" wrapText="1"/>
    </xf>
    <xf numFmtId="3" fontId="2" fillId="0" borderId="0" xfId="0" applyNumberFormat="1" applyFont="1" applyBorder="1" applyAlignment="1">
      <alignment horizontal="center" vertical="center" wrapText="1"/>
    </xf>
    <xf numFmtId="165" fontId="2" fillId="0" borderId="0" xfId="0" applyNumberFormat="1" applyFont="1" applyBorder="1" applyAlignment="1">
      <alignment horizontal="center" vertical="center" wrapText="1"/>
    </xf>
    <xf numFmtId="165" fontId="2" fillId="0" borderId="0" xfId="0" applyNumberFormat="1" applyFont="1" applyBorder="1" applyAlignment="1">
      <alignment horizontal="right" vertical="center" wrapText="1"/>
    </xf>
    <xf numFmtId="0" fontId="1" fillId="0" borderId="0" xfId="0" applyFont="1" applyFill="1"/>
    <xf numFmtId="0" fontId="3" fillId="0" borderId="0" xfId="0" applyFont="1" applyFill="1"/>
    <xf numFmtId="165" fontId="2" fillId="0" borderId="0" xfId="0" applyNumberFormat="1" applyFont="1" applyFill="1" applyBorder="1" applyAlignment="1">
      <alignment horizontal="right" vertical="center" wrapText="1"/>
    </xf>
    <xf numFmtId="164" fontId="3" fillId="0" borderId="0" xfId="0" applyNumberFormat="1" applyFont="1" applyAlignment="1">
      <alignment vertical="center" wrapText="1"/>
    </xf>
    <xf numFmtId="164" fontId="1" fillId="0" borderId="0" xfId="0" applyNumberFormat="1" applyFont="1" applyAlignment="1">
      <alignment horizontal="center" vertical="center" wrapText="1"/>
    </xf>
    <xf numFmtId="0" fontId="2" fillId="0" borderId="0" xfId="0" applyFont="1" applyBorder="1" applyAlignment="1">
      <alignment horizontal="center" vertical="center" wrapText="1"/>
    </xf>
    <xf numFmtId="0" fontId="4" fillId="0" borderId="0" xfId="0" applyFont="1" applyAlignment="1">
      <alignment vertical="center" wrapText="1"/>
    </xf>
    <xf numFmtId="0" fontId="1" fillId="0" borderId="0" xfId="0" applyFont="1" applyAlignment="1">
      <alignment horizontal="center"/>
    </xf>
    <xf numFmtId="164" fontId="1" fillId="0" borderId="0" xfId="0" applyNumberFormat="1" applyFont="1" applyBorder="1" applyAlignment="1">
      <alignment horizontal="center" vertical="center" wrapText="1"/>
    </xf>
    <xf numFmtId="164" fontId="4" fillId="0" borderId="0" xfId="0" applyNumberFormat="1" applyFont="1" applyAlignment="1">
      <alignment vertical="center" wrapText="1"/>
    </xf>
    <xf numFmtId="0" fontId="1" fillId="0" borderId="0" xfId="0" applyFont="1" applyFill="1" applyBorder="1" applyAlignment="1">
      <alignment vertical="top"/>
    </xf>
    <xf numFmtId="164" fontId="1" fillId="0" borderId="0" xfId="0" applyNumberFormat="1" applyFont="1" applyFill="1" applyBorder="1" applyAlignment="1">
      <alignment horizontal="center" vertical="center" wrapText="1"/>
    </xf>
    <xf numFmtId="8" fontId="1" fillId="0" borderId="0" xfId="0" applyNumberFormat="1" applyFont="1" applyFill="1" applyBorder="1" applyAlignment="1">
      <alignment horizontal="center" vertical="top"/>
    </xf>
    <xf numFmtId="0" fontId="2" fillId="0" borderId="0" xfId="0" applyFont="1" applyFill="1" applyBorder="1" applyAlignment="1">
      <alignment horizontal="center" vertical="center" wrapText="1"/>
    </xf>
    <xf numFmtId="8" fontId="1" fillId="0" borderId="0" xfId="0" applyNumberFormat="1" applyFont="1" applyBorder="1" applyAlignment="1">
      <alignment horizontal="center" vertical="center" wrapText="1"/>
    </xf>
    <xf numFmtId="0" fontId="7" fillId="0" borderId="0" xfId="0" applyFont="1" applyAlignment="1">
      <alignment vertical="center"/>
    </xf>
    <xf numFmtId="0" fontId="2" fillId="0" borderId="0" xfId="0" applyFont="1" applyAlignment="1">
      <alignment horizontal="center" vertical="center" wrapText="1"/>
    </xf>
    <xf numFmtId="3" fontId="1" fillId="0" borderId="0" xfId="0" applyNumberFormat="1" applyFont="1" applyAlignment="1">
      <alignment horizontal="center" vertical="center" wrapText="1"/>
    </xf>
    <xf numFmtId="0" fontId="2"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164"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Alignment="1">
      <alignment vertical="center"/>
    </xf>
    <xf numFmtId="164" fontId="1" fillId="0" borderId="0" xfId="0" applyNumberFormat="1" applyFont="1" applyFill="1" applyAlignment="1">
      <alignment horizontal="center" vertical="center"/>
    </xf>
    <xf numFmtId="0" fontId="2" fillId="0" borderId="0" xfId="0" applyFont="1" applyBorder="1" applyAlignment="1">
      <alignment horizontal="center" vertical="center"/>
    </xf>
    <xf numFmtId="8" fontId="1" fillId="0" borderId="0" xfId="0" applyNumberFormat="1" applyFont="1" applyFill="1" applyBorder="1" applyAlignment="1">
      <alignment horizontal="center" vertical="center"/>
    </xf>
    <xf numFmtId="0" fontId="2" fillId="0" borderId="0" xfId="0" applyFont="1" applyBorder="1" applyAlignment="1">
      <alignment vertical="center"/>
    </xf>
    <xf numFmtId="0" fontId="0" fillId="0" borderId="0" xfId="0" applyFill="1"/>
    <xf numFmtId="3" fontId="1" fillId="0" borderId="0" xfId="0" applyNumberFormat="1" applyFont="1" applyFill="1" applyBorder="1" applyAlignment="1">
      <alignment horizontal="center" vertical="center" wrapText="1"/>
    </xf>
    <xf numFmtId="0" fontId="2" fillId="0" borderId="0" xfId="0" applyFont="1" applyFill="1" applyAlignment="1">
      <alignment vertical="center"/>
    </xf>
    <xf numFmtId="3" fontId="1" fillId="0" borderId="0" xfId="0" applyNumberFormat="1" applyFont="1" applyFill="1" applyBorder="1" applyAlignment="1">
      <alignment horizontal="center" vertical="center"/>
    </xf>
    <xf numFmtId="165" fontId="2" fillId="4" borderId="0" xfId="0" applyNumberFormat="1"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0" borderId="0" xfId="0" applyFont="1" applyFill="1" applyBorder="1" applyAlignment="1">
      <alignment vertical="center"/>
    </xf>
    <xf numFmtId="165" fontId="2" fillId="0" borderId="0" xfId="0" applyNumberFormat="1" applyFont="1" applyFill="1" applyBorder="1" applyAlignment="1">
      <alignment horizontal="center" vertical="center" wrapText="1"/>
    </xf>
    <xf numFmtId="0" fontId="0" fillId="5" borderId="0" xfId="0" applyFill="1" applyAlignment="1">
      <alignment vertical="center"/>
    </xf>
    <xf numFmtId="0" fontId="2" fillId="0" borderId="0" xfId="0" applyFont="1" applyFill="1" applyAlignment="1">
      <alignment horizontal="center" vertical="center"/>
    </xf>
    <xf numFmtId="0" fontId="0" fillId="0" borderId="0" xfId="0" applyFill="1" applyAlignment="1">
      <alignment vertical="center"/>
    </xf>
    <xf numFmtId="0" fontId="3" fillId="0" borderId="0" xfId="0" applyFont="1" applyFill="1" applyAlignment="1">
      <alignment vertical="center"/>
    </xf>
    <xf numFmtId="0" fontId="2"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wrapText="1"/>
    </xf>
    <xf numFmtId="0" fontId="8" fillId="0" borderId="0" xfId="0" applyFont="1" applyFill="1"/>
    <xf numFmtId="0" fontId="2" fillId="0" borderId="0" xfId="0" applyFont="1" applyFill="1" applyBorder="1" applyAlignment="1">
      <alignment horizontal="center" vertical="top"/>
    </xf>
    <xf numFmtId="3" fontId="1" fillId="5" borderId="0" xfId="0" applyNumberFormat="1" applyFont="1" applyFill="1" applyBorder="1" applyAlignment="1">
      <alignment horizontal="center" vertical="center" wrapText="1"/>
    </xf>
    <xf numFmtId="0" fontId="3" fillId="0" borderId="0" xfId="0" applyFont="1" applyAlignment="1">
      <alignment horizontal="center"/>
    </xf>
    <xf numFmtId="165" fontId="2" fillId="3" borderId="0" xfId="0" applyNumberFormat="1" applyFont="1" applyFill="1" applyBorder="1" applyAlignment="1">
      <alignment horizontal="right" vertical="center" wrapText="1"/>
    </xf>
    <xf numFmtId="0" fontId="1" fillId="4" borderId="0" xfId="0" applyFont="1" applyFill="1" applyBorder="1" applyAlignment="1">
      <alignment vertical="center" wrapText="1"/>
    </xf>
    <xf numFmtId="0" fontId="3" fillId="0" borderId="0" xfId="0" applyFont="1" applyFill="1" applyAlignment="1">
      <alignment horizontal="center" vertical="center" wrapText="1"/>
    </xf>
    <xf numFmtId="0" fontId="0" fillId="5" borderId="0" xfId="0" applyFill="1"/>
    <xf numFmtId="0" fontId="1" fillId="0" borderId="0" xfId="0" applyFont="1" applyAlignment="1">
      <alignment wrapText="1"/>
    </xf>
    <xf numFmtId="0" fontId="2" fillId="0" borderId="0" xfId="0" applyFont="1" applyFill="1" applyBorder="1" applyAlignment="1">
      <alignment horizontal="center" vertical="center"/>
    </xf>
    <xf numFmtId="6" fontId="5" fillId="0" borderId="0" xfId="0" applyNumberFormat="1" applyFont="1" applyFill="1" applyBorder="1" applyAlignment="1">
      <alignment horizontal="center" vertical="top"/>
    </xf>
    <xf numFmtId="6" fontId="5" fillId="0" borderId="0" xfId="0" applyNumberFormat="1" applyFont="1" applyFill="1" applyBorder="1" applyAlignment="1">
      <alignment horizontal="center" vertical="center"/>
    </xf>
    <xf numFmtId="0" fontId="0" fillId="0" borderId="0" xfId="0" applyFill="1" applyAlignment="1">
      <alignment wrapText="1"/>
    </xf>
    <xf numFmtId="0" fontId="9" fillId="0" borderId="0" xfId="0" applyFont="1" applyAlignment="1">
      <alignment vertical="center"/>
    </xf>
    <xf numFmtId="0" fontId="10" fillId="0" borderId="0" xfId="0" applyFont="1"/>
    <xf numFmtId="0" fontId="11" fillId="0" borderId="0" xfId="0" applyFont="1" applyBorder="1" applyAlignment="1">
      <alignment horizontal="center" vertical="center" wrapText="1"/>
    </xf>
    <xf numFmtId="0" fontId="11" fillId="0" borderId="0" xfId="0" applyFont="1" applyFill="1" applyBorder="1" applyAlignment="1">
      <alignment vertical="center"/>
    </xf>
    <xf numFmtId="0" fontId="12" fillId="0" borderId="0" xfId="0" applyFont="1" applyFill="1" applyBorder="1" applyAlignment="1">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8" fontId="2" fillId="0" borderId="0" xfId="0" applyNumberFormat="1" applyFont="1" applyFill="1" applyBorder="1" applyAlignment="1">
      <alignment horizontal="center" vertical="top"/>
    </xf>
    <xf numFmtId="3" fontId="2" fillId="0" borderId="0" xfId="0" applyNumberFormat="1" applyFont="1" applyFill="1" applyBorder="1" applyAlignment="1">
      <alignment horizontal="center" vertical="center" wrapText="1"/>
    </xf>
    <xf numFmtId="0" fontId="13" fillId="0" borderId="0" xfId="0" applyFont="1" applyFill="1" applyAlignment="1">
      <alignment vertical="center"/>
    </xf>
    <xf numFmtId="0" fontId="14" fillId="0" borderId="0" xfId="0" applyFont="1" applyBorder="1" applyAlignment="1">
      <alignment vertical="center" wrapText="1"/>
    </xf>
    <xf numFmtId="0" fontId="14" fillId="0" borderId="0" xfId="0" applyFont="1" applyFill="1" applyBorder="1" applyAlignment="1">
      <alignment vertical="center"/>
    </xf>
    <xf numFmtId="0" fontId="3" fillId="0" borderId="0" xfId="0" applyFont="1" applyFill="1" applyAlignment="1">
      <alignment vertical="center" wrapText="1"/>
    </xf>
    <xf numFmtId="0" fontId="8" fillId="0" borderId="0" xfId="0" applyFont="1"/>
    <xf numFmtId="0" fontId="12" fillId="0" borderId="0" xfId="0" applyFont="1" applyBorder="1" applyAlignment="1">
      <alignment vertical="center"/>
    </xf>
    <xf numFmtId="0" fontId="15" fillId="0" borderId="0" xfId="0" applyFont="1"/>
    <xf numFmtId="8" fontId="2" fillId="0" borderId="0" xfId="0" applyNumberFormat="1" applyFont="1" applyFill="1" applyBorder="1" applyAlignment="1">
      <alignment horizontal="center" vertical="center"/>
    </xf>
    <xf numFmtId="0" fontId="16" fillId="0" borderId="0" xfId="0" applyFont="1" applyAlignment="1">
      <alignment vertical="center"/>
    </xf>
    <xf numFmtId="0" fontId="1" fillId="5" borderId="0" xfId="0" applyFont="1" applyFill="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17" fillId="0" borderId="0" xfId="0" applyFont="1" applyFill="1" applyAlignment="1">
      <alignment vertical="center"/>
    </xf>
    <xf numFmtId="165" fontId="1" fillId="5" borderId="0" xfId="0" applyNumberFormat="1" applyFont="1" applyFill="1" applyAlignment="1">
      <alignment horizontal="center" vertical="center"/>
    </xf>
    <xf numFmtId="0" fontId="3" fillId="0" borderId="0" xfId="0" applyFont="1" applyFill="1" applyAlignment="1">
      <alignment horizontal="center" vertical="center"/>
    </xf>
    <xf numFmtId="3" fontId="1" fillId="5" borderId="0" xfId="0" applyNumberFormat="1" applyFont="1" applyFill="1" applyBorder="1" applyAlignment="1">
      <alignment horizontal="center" vertical="center"/>
    </xf>
    <xf numFmtId="165" fontId="1" fillId="3" borderId="0" xfId="0" applyNumberFormat="1" applyFont="1" applyFill="1" applyBorder="1" applyAlignment="1">
      <alignment horizontal="right" vertical="center"/>
    </xf>
    <xf numFmtId="0" fontId="1" fillId="0" borderId="0" xfId="0" applyFont="1" applyBorder="1" applyAlignment="1">
      <alignment horizontal="center" vertical="center"/>
    </xf>
    <xf numFmtId="9" fontId="1" fillId="0" borderId="0" xfId="0" applyNumberFormat="1" applyFont="1" applyBorder="1" applyAlignment="1">
      <alignment horizontal="center" vertical="center"/>
    </xf>
    <xf numFmtId="3" fontId="1" fillId="0" borderId="0" xfId="0" applyNumberFormat="1" applyFont="1" applyBorder="1" applyAlignment="1">
      <alignment horizontal="center" vertical="center"/>
    </xf>
    <xf numFmtId="165" fontId="2" fillId="0" borderId="0" xfId="0" applyNumberFormat="1" applyFont="1" applyBorder="1" applyAlignment="1">
      <alignment horizontal="center" vertical="center"/>
    </xf>
    <xf numFmtId="165" fontId="2" fillId="6" borderId="0" xfId="0" applyNumberFormat="1" applyFont="1" applyFill="1" applyBorder="1" applyAlignment="1">
      <alignment horizontal="right" vertical="center"/>
    </xf>
    <xf numFmtId="166" fontId="2" fillId="6" borderId="0" xfId="0" applyNumberFormat="1" applyFont="1" applyFill="1" applyAlignment="1">
      <alignment vertical="center"/>
    </xf>
    <xf numFmtId="165" fontId="1" fillId="0" borderId="0" xfId="0" applyNumberFormat="1" applyFont="1" applyAlignment="1">
      <alignment vertical="center"/>
    </xf>
    <xf numFmtId="3" fontId="2" fillId="0" borderId="0" xfId="0" applyNumberFormat="1" applyFont="1" applyBorder="1" applyAlignment="1">
      <alignment horizontal="center" vertical="center"/>
    </xf>
    <xf numFmtId="3" fontId="1" fillId="5" borderId="0" xfId="0" applyNumberFormat="1" applyFont="1" applyFill="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9" fontId="1" fillId="0" borderId="0" xfId="0" applyNumberFormat="1" applyFont="1" applyFill="1" applyBorder="1" applyAlignment="1">
      <alignment horizontal="center" vertical="center"/>
    </xf>
    <xf numFmtId="165" fontId="1" fillId="3" borderId="0" xfId="0" applyNumberFormat="1" applyFont="1" applyFill="1" applyBorder="1" applyAlignment="1">
      <alignment horizontal="center" vertical="center"/>
    </xf>
    <xf numFmtId="165" fontId="2" fillId="0" borderId="0" xfId="0" applyNumberFormat="1" applyFont="1" applyFill="1" applyBorder="1" applyAlignment="1">
      <alignment horizontal="center" vertical="center"/>
    </xf>
    <xf numFmtId="164" fontId="3" fillId="0" borderId="0" xfId="0" applyNumberFormat="1" applyFont="1" applyAlignment="1">
      <alignment vertical="center"/>
    </xf>
    <xf numFmtId="8" fontId="1" fillId="0" borderId="0" xfId="0" applyNumberFormat="1" applyFont="1" applyBorder="1" applyAlignment="1">
      <alignment horizontal="center" vertical="center"/>
    </xf>
    <xf numFmtId="165" fontId="2" fillId="3" borderId="0" xfId="0" applyNumberFormat="1" applyFont="1" applyFill="1" applyBorder="1" applyAlignment="1">
      <alignment horizontal="right" vertical="center"/>
    </xf>
    <xf numFmtId="164" fontId="1" fillId="0" borderId="0" xfId="0" applyNumberFormat="1" applyFont="1" applyBorder="1" applyAlignment="1">
      <alignment horizontal="center" vertical="center"/>
    </xf>
    <xf numFmtId="165" fontId="2" fillId="0" borderId="0" xfId="0" applyNumberFormat="1" applyFont="1" applyBorder="1" applyAlignment="1">
      <alignment horizontal="right" vertical="center"/>
    </xf>
    <xf numFmtId="3" fontId="1" fillId="4" borderId="0" xfId="0" applyNumberFormat="1" applyFont="1" applyFill="1" applyBorder="1" applyAlignment="1">
      <alignment horizontal="center" vertical="center"/>
    </xf>
    <xf numFmtId="165" fontId="2" fillId="0" borderId="0" xfId="0" applyNumberFormat="1" applyFont="1" applyFill="1" applyBorder="1" applyAlignment="1">
      <alignment horizontal="right" vertical="center"/>
    </xf>
    <xf numFmtId="6" fontId="5" fillId="0" borderId="0" xfId="0" applyNumberFormat="1" applyFont="1" applyBorder="1" applyAlignment="1">
      <alignment horizontal="center" vertical="center"/>
    </xf>
    <xf numFmtId="0" fontId="5" fillId="0" borderId="0" xfId="0" applyFont="1" applyBorder="1" applyAlignment="1">
      <alignment horizontal="center" vertical="center"/>
    </xf>
    <xf numFmtId="165" fontId="2" fillId="6" borderId="0" xfId="0" applyNumberFormat="1" applyFont="1" applyFill="1" applyAlignment="1">
      <alignment vertical="center"/>
    </xf>
    <xf numFmtId="165" fontId="3" fillId="0" borderId="0" xfId="0" applyNumberFormat="1" applyFont="1" applyAlignment="1">
      <alignment vertical="center"/>
    </xf>
    <xf numFmtId="165" fontId="3" fillId="0" borderId="0" xfId="0" applyNumberFormat="1" applyFont="1" applyFill="1" applyAlignment="1">
      <alignment vertical="center"/>
    </xf>
    <xf numFmtId="3" fontId="2" fillId="0" borderId="0" xfId="0" applyNumberFormat="1" applyFont="1" applyFill="1" applyBorder="1" applyAlignment="1">
      <alignment horizontal="center" vertical="center"/>
    </xf>
    <xf numFmtId="3" fontId="1" fillId="4" borderId="0" xfId="0" applyNumberFormat="1" applyFont="1" applyFill="1" applyAlignment="1">
      <alignment horizontal="center" vertical="center"/>
    </xf>
    <xf numFmtId="165" fontId="2" fillId="3" borderId="0" xfId="0" applyNumberFormat="1" applyFont="1" applyFill="1" applyAlignment="1">
      <alignment vertical="center"/>
    </xf>
    <xf numFmtId="165" fontId="2" fillId="6" borderId="0" xfId="0" applyNumberFormat="1" applyFont="1" applyFill="1" applyBorder="1" applyAlignment="1">
      <alignment vertical="center"/>
    </xf>
    <xf numFmtId="0" fontId="2" fillId="6" borderId="0" xfId="0" applyFont="1" applyFill="1" applyBorder="1" applyAlignment="1">
      <alignment horizontal="left" vertical="center"/>
    </xf>
    <xf numFmtId="0" fontId="3" fillId="6" borderId="0" xfId="0" applyFont="1" applyFill="1" applyAlignment="1">
      <alignment horizontal="center" vertical="center"/>
    </xf>
    <xf numFmtId="165" fontId="2" fillId="0" borderId="0" xfId="0" applyNumberFormat="1" applyFont="1" applyFill="1" applyBorder="1" applyAlignment="1">
      <alignment vertical="center"/>
    </xf>
    <xf numFmtId="0" fontId="18" fillId="0" borderId="0" xfId="0" applyFont="1" applyFill="1" applyAlignment="1">
      <alignment vertical="center"/>
    </xf>
    <xf numFmtId="165" fontId="2" fillId="0" borderId="0" xfId="0" applyNumberFormat="1" applyFont="1" applyFill="1" applyAlignment="1">
      <alignment vertical="center"/>
    </xf>
    <xf numFmtId="0" fontId="2" fillId="7" borderId="0" xfId="0" applyFont="1" applyFill="1" applyAlignment="1">
      <alignment horizontal="center" vertical="center"/>
    </xf>
    <xf numFmtId="2" fontId="2" fillId="7" borderId="0" xfId="0" applyNumberFormat="1" applyFont="1" applyFill="1" applyAlignment="1">
      <alignment horizontal="center" vertical="center"/>
    </xf>
    <xf numFmtId="0" fontId="2" fillId="8" borderId="0" xfId="0" applyFont="1" applyFill="1" applyAlignment="1">
      <alignment horizontal="center" vertical="center"/>
    </xf>
    <xf numFmtId="0" fontId="1" fillId="8" borderId="0" xfId="0" applyFont="1" applyFill="1" applyAlignment="1">
      <alignment horizontal="center" vertical="center"/>
    </xf>
    <xf numFmtId="0" fontId="2" fillId="2" borderId="0" xfId="0" applyFont="1" applyFill="1" applyAlignment="1">
      <alignment vertical="center"/>
    </xf>
    <xf numFmtId="165" fontId="2" fillId="2" borderId="0" xfId="0" applyNumberFormat="1" applyFont="1" applyFill="1" applyAlignment="1">
      <alignment vertical="center"/>
    </xf>
    <xf numFmtId="2" fontId="2" fillId="2" borderId="0" xfId="0" applyNumberFormat="1" applyFont="1" applyFill="1" applyAlignment="1">
      <alignment horizontal="center" vertical="center"/>
    </xf>
    <xf numFmtId="0" fontId="0" fillId="0" borderId="0" xfId="0" applyFill="1" applyAlignment="1">
      <alignment wrapText="1"/>
    </xf>
    <xf numFmtId="164" fontId="2" fillId="0" borderId="0" xfId="0" applyNumberFormat="1" applyFont="1" applyFill="1" applyBorder="1" applyAlignment="1">
      <alignment horizontal="center" vertical="center"/>
    </xf>
    <xf numFmtId="0" fontId="1" fillId="0" borderId="0" xfId="0" applyFont="1" applyFill="1" applyAlignment="1">
      <alignment horizontal="center"/>
    </xf>
    <xf numFmtId="0" fontId="0" fillId="0" borderId="0" xfId="0" applyAlignment="1">
      <alignment wrapText="1"/>
    </xf>
    <xf numFmtId="14" fontId="2" fillId="10" borderId="0" xfId="0" applyNumberFormat="1" applyFont="1" applyFill="1" applyAlignment="1">
      <alignment horizontal="center" vertical="center"/>
    </xf>
    <xf numFmtId="164" fontId="1" fillId="0" borderId="0" xfId="0" applyNumberFormat="1" applyFont="1" applyFill="1" applyAlignment="1">
      <alignment horizontal="center" vertical="top"/>
    </xf>
    <xf numFmtId="164" fontId="2" fillId="0" borderId="0" xfId="0" applyNumberFormat="1" applyFont="1" applyFill="1" applyAlignment="1">
      <alignment horizontal="center" vertical="center" wrapText="1"/>
    </xf>
    <xf numFmtId="0" fontId="0" fillId="11" borderId="0" xfId="0" applyFill="1"/>
    <xf numFmtId="0" fontId="2" fillId="11" borderId="0" xfId="0" applyFont="1" applyFill="1"/>
    <xf numFmtId="0" fontId="2" fillId="12" borderId="0" xfId="0" applyFont="1" applyFill="1" applyAlignment="1"/>
    <xf numFmtId="0" fontId="1" fillId="12" borderId="0" xfId="0" applyFont="1" applyFill="1" applyAlignment="1">
      <alignment wrapText="1"/>
    </xf>
    <xf numFmtId="0" fontId="2" fillId="9" borderId="0" xfId="0" applyFont="1" applyFill="1" applyAlignment="1"/>
    <xf numFmtId="0" fontId="0" fillId="9" borderId="0" xfId="0" applyFill="1"/>
    <xf numFmtId="3" fontId="1" fillId="13"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0" fillId="0" borderId="0" xfId="0" applyFill="1" applyAlignment="1">
      <alignment vertical="center" wrapText="1"/>
    </xf>
    <xf numFmtId="0" fontId="2" fillId="4" borderId="0" xfId="0" applyFont="1" applyFill="1" applyAlignment="1">
      <alignment vertical="center" wrapText="1"/>
    </xf>
    <xf numFmtId="0" fontId="2" fillId="0" borderId="0" xfId="0" applyFont="1" applyFill="1" applyAlignment="1">
      <alignment vertical="center" wrapText="1"/>
    </xf>
    <xf numFmtId="0" fontId="11" fillId="0" borderId="0" xfId="0" applyFont="1" applyAlignment="1">
      <alignment vertical="top" wrapText="1"/>
    </xf>
    <xf numFmtId="0" fontId="2" fillId="0" borderId="0" xfId="0" applyFont="1" applyAlignment="1">
      <alignment vertical="top" wrapText="1"/>
    </xf>
    <xf numFmtId="0" fontId="2" fillId="4" borderId="0" xfId="0" applyFont="1" applyFill="1" applyBorder="1" applyAlignment="1">
      <alignment vertical="center" wrapText="1"/>
    </xf>
    <xf numFmtId="0" fontId="0" fillId="0" borderId="0" xfId="0" applyAlignment="1">
      <alignment vertical="center" wrapText="1"/>
    </xf>
    <xf numFmtId="0" fontId="13" fillId="0" borderId="0" xfId="0" applyFont="1" applyFill="1" applyAlignment="1">
      <alignment vertical="center" wrapText="1"/>
    </xf>
    <xf numFmtId="0" fontId="13" fillId="4" borderId="0" xfId="0" applyFont="1" applyFill="1" applyAlignment="1">
      <alignment vertical="center" wrapText="1"/>
    </xf>
    <xf numFmtId="0" fontId="1" fillId="0" borderId="0" xfId="0" applyFont="1" applyAlignment="1">
      <alignment wrapText="1"/>
    </xf>
    <xf numFmtId="0" fontId="1" fillId="12" borderId="0" xfId="0" applyFont="1" applyFill="1" applyAlignment="1">
      <alignment wrapText="1"/>
    </xf>
    <xf numFmtId="0" fontId="0" fillId="12" borderId="0" xfId="0" applyFill="1" applyAlignment="1">
      <alignment wrapText="1"/>
    </xf>
    <xf numFmtId="0" fontId="1" fillId="9" borderId="0" xfId="0" applyFont="1" applyFill="1" applyAlignment="1">
      <alignment wrapText="1"/>
    </xf>
    <xf numFmtId="0" fontId="1" fillId="0" borderId="0" xfId="0" applyFont="1" applyFill="1" applyAlignment="1">
      <alignment wrapText="1"/>
    </xf>
    <xf numFmtId="0" fontId="8"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1" fillId="11" borderId="0" xfId="0" applyFont="1" applyFill="1" applyAlignment="1">
      <alignment wrapText="1"/>
    </xf>
    <xf numFmtId="0" fontId="0" fillId="11" borderId="0" xfId="0" applyFill="1" applyAlignment="1">
      <alignment wrapText="1"/>
    </xf>
    <xf numFmtId="0" fontId="1" fillId="0" borderId="0" xfId="0" applyFont="1" applyFill="1" applyAlignment="1">
      <alignment vertical="center" wrapText="1"/>
    </xf>
    <xf numFmtId="0" fontId="14" fillId="0" borderId="0" xfId="0" applyFont="1" applyFill="1" applyAlignment="1">
      <alignment vertical="center" wrapText="1"/>
    </xf>
    <xf numFmtId="0" fontId="1" fillId="0" borderId="0" xfId="0" applyFont="1" applyFill="1" applyAlignment="1">
      <alignment horizontal="left" vertical="center" wrapText="1"/>
    </xf>
    <xf numFmtId="0" fontId="0" fillId="0" borderId="0" xfId="0" applyAlignment="1">
      <alignment horizontal="left" vertical="center" wrapText="1"/>
    </xf>
    <xf numFmtId="0" fontId="0" fillId="0" borderId="0" xfId="0" applyFill="1" applyAlignment="1">
      <alignment horizontal="left" vertical="center" wrapTex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AE4FF"/>
      <color rgb="FFFFB2FF"/>
      <color rgb="FF33CCCC"/>
      <color rgb="FFCEC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11"/>
  <sheetViews>
    <sheetView tabSelected="1" zoomScaleNormal="100" workbookViewId="0">
      <pane ySplit="3" topLeftCell="A84" activePane="bottomLeft" state="frozen"/>
      <selection pane="bottomLeft" activeCell="A106" sqref="A106"/>
    </sheetView>
  </sheetViews>
  <sheetFormatPr defaultColWidth="11" defaultRowHeight="12.75" x14ac:dyDescent="0.2"/>
  <cols>
    <col min="1" max="1" width="36.875" customWidth="1"/>
    <col min="2" max="2" width="17.375" customWidth="1"/>
    <col min="3" max="4" width="12.625" customWidth="1"/>
    <col min="5" max="5" width="21" customWidth="1"/>
  </cols>
  <sheetData>
    <row r="1" spans="1:5" s="68" customFormat="1" ht="18.75" x14ac:dyDescent="0.25">
      <c r="A1" s="67" t="s">
        <v>157</v>
      </c>
    </row>
    <row r="2" spans="1:5" ht="12" customHeight="1" x14ac:dyDescent="0.2"/>
    <row r="3" spans="1:5" ht="24" customHeight="1" x14ac:dyDescent="0.2">
      <c r="A3" s="85" t="s">
        <v>161</v>
      </c>
      <c r="B3" s="45"/>
      <c r="C3" s="45"/>
      <c r="D3" s="45"/>
      <c r="E3" s="61"/>
    </row>
    <row r="4" spans="1:5" ht="12" customHeight="1" x14ac:dyDescent="0.2"/>
    <row r="5" spans="1:5" s="37" customFormat="1" ht="24" customHeight="1" x14ac:dyDescent="0.2">
      <c r="A5" s="39" t="s">
        <v>162</v>
      </c>
      <c r="B5" s="46" t="s">
        <v>136</v>
      </c>
    </row>
    <row r="6" spans="1:5" s="37" customFormat="1" ht="15.75" x14ac:dyDescent="0.2">
      <c r="A6" s="39" t="s">
        <v>163</v>
      </c>
      <c r="B6" s="46"/>
    </row>
    <row r="7" spans="1:5" s="37" customFormat="1" x14ac:dyDescent="0.2">
      <c r="A7" s="47"/>
      <c r="B7" s="47"/>
    </row>
    <row r="8" spans="1:5" s="37" customFormat="1" ht="24" customHeight="1" x14ac:dyDescent="0.2">
      <c r="A8" s="39" t="s">
        <v>208</v>
      </c>
      <c r="B8" s="48"/>
    </row>
    <row r="9" spans="1:5" s="37" customFormat="1" ht="15.75" x14ac:dyDescent="0.2">
      <c r="A9" s="49" t="s">
        <v>125</v>
      </c>
      <c r="B9" s="22" t="s">
        <v>13</v>
      </c>
    </row>
    <row r="10" spans="1:5" s="37" customFormat="1" ht="9.75" customHeight="1" x14ac:dyDescent="0.2">
      <c r="A10" s="49"/>
      <c r="B10" s="22"/>
    </row>
    <row r="11" spans="1:5" s="37" customFormat="1" ht="15.75" x14ac:dyDescent="0.2">
      <c r="A11" s="31" t="s">
        <v>14</v>
      </c>
      <c r="B11" s="50" t="s">
        <v>114</v>
      </c>
    </row>
    <row r="12" spans="1:5" s="37" customFormat="1" ht="15.75" x14ac:dyDescent="0.2">
      <c r="A12" s="39" t="s">
        <v>164</v>
      </c>
      <c r="B12" s="40"/>
    </row>
    <row r="13" spans="1:5" s="37" customFormat="1" ht="9.75" customHeight="1" x14ac:dyDescent="0.2">
      <c r="A13" s="43"/>
      <c r="B13" s="40"/>
    </row>
    <row r="14" spans="1:5" s="37" customFormat="1" ht="15.75" x14ac:dyDescent="0.2">
      <c r="A14" s="31" t="s">
        <v>15</v>
      </c>
      <c r="B14" s="50" t="s">
        <v>114</v>
      </c>
    </row>
    <row r="15" spans="1:5" s="37" customFormat="1" ht="15.75" x14ac:dyDescent="0.2">
      <c r="A15" s="39" t="s">
        <v>165</v>
      </c>
      <c r="B15" s="40"/>
    </row>
    <row r="16" spans="1:5" s="37" customFormat="1" ht="9.75" customHeight="1" x14ac:dyDescent="0.2">
      <c r="A16" s="39"/>
      <c r="B16" s="40"/>
    </row>
    <row r="17" spans="1:2" s="37" customFormat="1" ht="15.75" x14ac:dyDescent="0.2">
      <c r="A17" s="31" t="s">
        <v>104</v>
      </c>
      <c r="B17" s="50" t="s">
        <v>114</v>
      </c>
    </row>
    <row r="18" spans="1:2" s="37" customFormat="1" ht="15.75" x14ac:dyDescent="0.2">
      <c r="A18" s="39" t="s">
        <v>166</v>
      </c>
      <c r="B18" s="40"/>
    </row>
    <row r="19" spans="1:2" s="37" customFormat="1" ht="9.75" customHeight="1" x14ac:dyDescent="0.2">
      <c r="A19" s="39"/>
      <c r="B19" s="40"/>
    </row>
    <row r="20" spans="1:2" s="37" customFormat="1" ht="15.75" x14ac:dyDescent="0.2">
      <c r="A20" s="31" t="s">
        <v>16</v>
      </c>
      <c r="B20" s="50" t="s">
        <v>114</v>
      </c>
    </row>
    <row r="21" spans="1:2" s="37" customFormat="1" ht="15.75" x14ac:dyDescent="0.2">
      <c r="A21" s="39" t="s">
        <v>167</v>
      </c>
      <c r="B21" s="40"/>
    </row>
    <row r="22" spans="1:2" s="37" customFormat="1" ht="9.75" customHeight="1" x14ac:dyDescent="0.2">
      <c r="A22" s="39"/>
      <c r="B22" s="40"/>
    </row>
    <row r="23" spans="1:2" s="37" customFormat="1" ht="15.75" x14ac:dyDescent="0.2">
      <c r="A23" s="31" t="s">
        <v>17</v>
      </c>
      <c r="B23" s="50" t="s">
        <v>114</v>
      </c>
    </row>
    <row r="24" spans="1:2" s="37" customFormat="1" ht="15.75" x14ac:dyDescent="0.2">
      <c r="A24" s="39" t="s">
        <v>168</v>
      </c>
      <c r="B24" s="40"/>
    </row>
    <row r="25" spans="1:2" s="37" customFormat="1" ht="9.75" customHeight="1" x14ac:dyDescent="0.2">
      <c r="A25" s="39"/>
      <c r="B25" s="40"/>
    </row>
    <row r="26" spans="1:2" s="37" customFormat="1" ht="15.75" x14ac:dyDescent="0.2">
      <c r="A26" s="31" t="s">
        <v>110</v>
      </c>
      <c r="B26" s="50" t="s">
        <v>114</v>
      </c>
    </row>
    <row r="27" spans="1:2" s="37" customFormat="1" ht="15.75" x14ac:dyDescent="0.2">
      <c r="A27" s="39" t="s">
        <v>169</v>
      </c>
      <c r="B27" s="40"/>
    </row>
    <row r="28" spans="1:2" s="37" customFormat="1" ht="12.75" customHeight="1" x14ac:dyDescent="0.2">
      <c r="A28" s="48"/>
      <c r="B28" s="48"/>
    </row>
    <row r="29" spans="1:2" s="37" customFormat="1" ht="24" customHeight="1" x14ac:dyDescent="0.2">
      <c r="A29" s="76" t="s">
        <v>66</v>
      </c>
      <c r="B29" s="48"/>
    </row>
    <row r="30" spans="1:2" s="37" customFormat="1" ht="15.75" x14ac:dyDescent="0.2">
      <c r="A30" s="49" t="s">
        <v>125</v>
      </c>
      <c r="B30" s="22" t="s">
        <v>13</v>
      </c>
    </row>
    <row r="31" spans="1:2" s="37" customFormat="1" ht="9.75" customHeight="1" x14ac:dyDescent="0.2">
      <c r="A31" s="49"/>
      <c r="B31" s="22"/>
    </row>
    <row r="32" spans="1:2" s="37" customFormat="1" ht="15.75" x14ac:dyDescent="0.2">
      <c r="A32" s="71" t="s">
        <v>106</v>
      </c>
      <c r="B32" s="50" t="s">
        <v>114</v>
      </c>
    </row>
    <row r="33" spans="1:2" s="37" customFormat="1" ht="15.75" x14ac:dyDescent="0.2">
      <c r="A33" s="39" t="s">
        <v>170</v>
      </c>
      <c r="B33" s="50"/>
    </row>
    <row r="34" spans="1:2" s="37" customFormat="1" ht="9.75" customHeight="1" x14ac:dyDescent="0.2">
      <c r="A34" s="43"/>
      <c r="B34" s="50"/>
    </row>
    <row r="35" spans="1:2" s="37" customFormat="1" ht="15.75" x14ac:dyDescent="0.2">
      <c r="A35" s="31" t="s">
        <v>69</v>
      </c>
      <c r="B35" s="50" t="s">
        <v>114</v>
      </c>
    </row>
    <row r="36" spans="1:2" s="37" customFormat="1" ht="15.75" x14ac:dyDescent="0.2">
      <c r="A36" s="39" t="s">
        <v>171</v>
      </c>
      <c r="B36" s="50"/>
    </row>
    <row r="37" spans="1:2" s="37" customFormat="1" ht="9.75" customHeight="1" x14ac:dyDescent="0.2">
      <c r="A37" s="43"/>
      <c r="B37" s="50"/>
    </row>
    <row r="38" spans="1:2" s="37" customFormat="1" ht="15.75" x14ac:dyDescent="0.2">
      <c r="A38" s="32" t="s">
        <v>70</v>
      </c>
      <c r="B38" s="50" t="s">
        <v>114</v>
      </c>
    </row>
    <row r="39" spans="1:2" s="37" customFormat="1" ht="15.75" x14ac:dyDescent="0.2">
      <c r="A39" s="39" t="s">
        <v>172</v>
      </c>
      <c r="B39" s="50"/>
    </row>
    <row r="40" spans="1:2" s="37" customFormat="1" ht="9.75" customHeight="1" x14ac:dyDescent="0.2">
      <c r="A40" s="43"/>
      <c r="B40" s="50"/>
    </row>
    <row r="41" spans="1:2" s="37" customFormat="1" ht="15.75" x14ac:dyDescent="0.2">
      <c r="A41" s="31" t="s">
        <v>107</v>
      </c>
      <c r="B41" s="50" t="s">
        <v>114</v>
      </c>
    </row>
    <row r="42" spans="1:2" s="37" customFormat="1" ht="15.75" x14ac:dyDescent="0.2">
      <c r="A42" s="39" t="s">
        <v>173</v>
      </c>
      <c r="B42" s="50"/>
    </row>
    <row r="43" spans="1:2" s="37" customFormat="1" ht="9.75" customHeight="1" x14ac:dyDescent="0.2">
      <c r="A43" s="43"/>
      <c r="B43" s="50"/>
    </row>
    <row r="44" spans="1:2" s="37" customFormat="1" ht="15.75" x14ac:dyDescent="0.2">
      <c r="A44" s="31" t="s">
        <v>71</v>
      </c>
      <c r="B44" s="50" t="s">
        <v>114</v>
      </c>
    </row>
    <row r="45" spans="1:2" s="37" customFormat="1" ht="15.75" x14ac:dyDescent="0.2">
      <c r="A45" s="39" t="s">
        <v>174</v>
      </c>
      <c r="B45" s="22"/>
    </row>
    <row r="46" spans="1:2" s="37" customFormat="1" ht="12.75" customHeight="1" x14ac:dyDescent="0.2">
      <c r="A46" s="48"/>
      <c r="B46" s="48"/>
    </row>
    <row r="47" spans="1:2" s="37" customFormat="1" ht="24" customHeight="1" x14ac:dyDescent="0.2">
      <c r="A47" s="39" t="s">
        <v>8</v>
      </c>
    </row>
    <row r="48" spans="1:2" s="37" customFormat="1" ht="15.75" x14ac:dyDescent="0.2">
      <c r="A48" s="49" t="s">
        <v>125</v>
      </c>
      <c r="B48" s="22" t="s">
        <v>13</v>
      </c>
    </row>
    <row r="49" spans="1:5" s="37" customFormat="1" ht="9.75" customHeight="1" x14ac:dyDescent="0.2">
      <c r="A49" s="49"/>
      <c r="B49" s="22"/>
    </row>
    <row r="50" spans="1:5" s="37" customFormat="1" ht="31.5" x14ac:dyDescent="0.2">
      <c r="A50" s="51" t="s">
        <v>46</v>
      </c>
      <c r="B50" s="52" t="s">
        <v>117</v>
      </c>
    </row>
    <row r="51" spans="1:5" s="37" customFormat="1" ht="15.75" x14ac:dyDescent="0.2">
      <c r="A51" s="39" t="s">
        <v>175</v>
      </c>
      <c r="B51" s="38"/>
    </row>
    <row r="52" spans="1:5" s="37" customFormat="1" ht="9.75" customHeight="1" x14ac:dyDescent="0.2">
      <c r="A52" s="43"/>
      <c r="B52" s="38"/>
    </row>
    <row r="53" spans="1:5" s="37" customFormat="1" ht="15.75" x14ac:dyDescent="0.2">
      <c r="A53" s="51" t="s">
        <v>113</v>
      </c>
      <c r="B53" s="53" t="s">
        <v>9</v>
      </c>
    </row>
    <row r="54" spans="1:5" s="37" customFormat="1" ht="30" customHeight="1" x14ac:dyDescent="0.2">
      <c r="A54" s="150" t="s">
        <v>176</v>
      </c>
      <c r="B54" s="151"/>
      <c r="C54" s="151"/>
      <c r="D54" s="151"/>
      <c r="E54" s="151"/>
    </row>
    <row r="55" spans="1:5" s="37" customFormat="1" ht="9.75" customHeight="1" x14ac:dyDescent="0.2">
      <c r="A55" s="43"/>
      <c r="B55" s="54"/>
    </row>
    <row r="56" spans="1:5" s="37" customFormat="1" ht="15.75" x14ac:dyDescent="0.2">
      <c r="A56" s="31" t="s">
        <v>43</v>
      </c>
      <c r="B56" s="52" t="s">
        <v>31</v>
      </c>
    </row>
    <row r="57" spans="1:5" s="37" customFormat="1" ht="30" customHeight="1" x14ac:dyDescent="0.2">
      <c r="A57" s="150" t="s">
        <v>177</v>
      </c>
      <c r="B57" s="151"/>
      <c r="C57" s="151"/>
      <c r="D57" s="151"/>
      <c r="E57" s="151"/>
    </row>
    <row r="58" spans="1:5" s="37" customFormat="1" ht="9.75" customHeight="1" x14ac:dyDescent="0.2">
      <c r="A58" s="43"/>
      <c r="B58" s="54"/>
    </row>
    <row r="59" spans="1:5" s="37" customFormat="1" ht="30" customHeight="1" x14ac:dyDescent="0.2">
      <c r="A59" s="78" t="s">
        <v>99</v>
      </c>
      <c r="B59" s="42" t="s">
        <v>103</v>
      </c>
    </row>
    <row r="60" spans="1:5" s="37" customFormat="1" ht="9" customHeight="1" x14ac:dyDescent="0.2">
      <c r="A60" s="31"/>
      <c r="B60" s="52"/>
    </row>
    <row r="61" spans="1:5" s="37" customFormat="1" ht="30" customHeight="1" x14ac:dyDescent="0.2">
      <c r="A61" s="78" t="s">
        <v>100</v>
      </c>
      <c r="B61" s="42" t="s">
        <v>26</v>
      </c>
    </row>
    <row r="62" spans="1:5" s="37" customFormat="1" ht="45" customHeight="1" x14ac:dyDescent="0.2">
      <c r="A62" s="152" t="s">
        <v>178</v>
      </c>
      <c r="B62" s="152"/>
      <c r="C62" s="152"/>
      <c r="D62" s="152"/>
      <c r="E62" s="152"/>
    </row>
    <row r="63" spans="1:5" s="37" customFormat="1" ht="15.75" x14ac:dyDescent="0.2">
      <c r="A63" s="31"/>
      <c r="B63" s="40"/>
    </row>
    <row r="64" spans="1:5" s="37" customFormat="1" ht="24" customHeight="1" x14ac:dyDescent="0.2">
      <c r="A64" s="70" t="s">
        <v>55</v>
      </c>
    </row>
    <row r="65" spans="1:5" s="37" customFormat="1" ht="15.75" x14ac:dyDescent="0.2">
      <c r="A65" s="49" t="s">
        <v>125</v>
      </c>
      <c r="B65" s="22" t="s">
        <v>13</v>
      </c>
    </row>
    <row r="66" spans="1:5" s="37" customFormat="1" ht="9.75" customHeight="1" x14ac:dyDescent="0.2">
      <c r="A66" s="49"/>
      <c r="B66" s="22"/>
    </row>
    <row r="67" spans="1:5" s="37" customFormat="1" ht="15.75" x14ac:dyDescent="0.2">
      <c r="A67" s="31" t="s">
        <v>44</v>
      </c>
      <c r="B67" s="52" t="s">
        <v>116</v>
      </c>
    </row>
    <row r="68" spans="1:5" s="66" customFormat="1" ht="45" customHeight="1" x14ac:dyDescent="0.2">
      <c r="A68" s="153" t="s">
        <v>159</v>
      </c>
      <c r="B68" s="153"/>
      <c r="C68" s="153"/>
      <c r="D68" s="153"/>
      <c r="E68" s="153"/>
    </row>
    <row r="69" spans="1:5" s="37" customFormat="1" ht="9.75" customHeight="1" x14ac:dyDescent="0.2">
      <c r="A69" s="43"/>
      <c r="B69" s="54"/>
    </row>
    <row r="70" spans="1:5" s="37" customFormat="1" ht="15.75" x14ac:dyDescent="0.2">
      <c r="A70" s="71" t="s">
        <v>83</v>
      </c>
      <c r="B70" s="40" t="s">
        <v>116</v>
      </c>
    </row>
    <row r="71" spans="1:5" s="37" customFormat="1" ht="45" customHeight="1" x14ac:dyDescent="0.2">
      <c r="A71" s="153" t="s">
        <v>158</v>
      </c>
      <c r="B71" s="151"/>
      <c r="C71" s="151"/>
      <c r="D71" s="151"/>
      <c r="E71" s="151"/>
    </row>
    <row r="72" spans="1:5" s="37" customFormat="1" ht="9.75" customHeight="1" x14ac:dyDescent="0.2">
      <c r="A72" s="43"/>
      <c r="B72" s="54"/>
    </row>
    <row r="73" spans="1:5" s="37" customFormat="1" ht="15.95" customHeight="1" x14ac:dyDescent="0.25">
      <c r="A73" s="31" t="s">
        <v>194</v>
      </c>
      <c r="B73" s="138" t="s">
        <v>195</v>
      </c>
    </row>
    <row r="74" spans="1:5" s="37" customFormat="1" ht="30" customHeight="1" x14ac:dyDescent="0.2">
      <c r="A74" s="153" t="s">
        <v>201</v>
      </c>
      <c r="B74" s="151"/>
      <c r="C74" s="151"/>
      <c r="D74" s="151"/>
      <c r="E74" s="151"/>
    </row>
    <row r="75" spans="1:5" s="37" customFormat="1" ht="9" customHeight="1" x14ac:dyDescent="0.2">
      <c r="A75" s="43"/>
      <c r="B75" s="54"/>
    </row>
    <row r="76" spans="1:5" s="37" customFormat="1" ht="15.75" x14ac:dyDescent="0.2">
      <c r="A76" s="31" t="s">
        <v>192</v>
      </c>
      <c r="B76" s="52" t="s">
        <v>207</v>
      </c>
    </row>
    <row r="77" spans="1:5" s="37" customFormat="1" ht="30" customHeight="1" x14ac:dyDescent="0.2">
      <c r="A77" s="153" t="s">
        <v>193</v>
      </c>
      <c r="B77" s="151"/>
      <c r="C77" s="151"/>
      <c r="D77" s="151"/>
      <c r="E77" s="151"/>
    </row>
    <row r="78" spans="1:5" s="37" customFormat="1" ht="15" customHeight="1" x14ac:dyDescent="0.2">
      <c r="A78" s="43"/>
      <c r="B78" s="54"/>
    </row>
    <row r="79" spans="1:5" s="37" customFormat="1" ht="24" customHeight="1" x14ac:dyDescent="0.2">
      <c r="A79" s="70" t="s">
        <v>54</v>
      </c>
      <c r="B79" s="54"/>
    </row>
    <row r="80" spans="1:5" s="37" customFormat="1" ht="14.1" customHeight="1" x14ac:dyDescent="0.2">
      <c r="A80" s="49" t="s">
        <v>125</v>
      </c>
      <c r="B80" s="22" t="s">
        <v>13</v>
      </c>
    </row>
    <row r="81" spans="1:5" s="37" customFormat="1" ht="9.75" customHeight="1" x14ac:dyDescent="0.2">
      <c r="A81" s="43"/>
      <c r="B81" s="54"/>
    </row>
    <row r="82" spans="1:5" s="37" customFormat="1" ht="15.75" x14ac:dyDescent="0.2">
      <c r="A82" s="31" t="s">
        <v>109</v>
      </c>
      <c r="B82" s="52" t="s">
        <v>94</v>
      </c>
    </row>
    <row r="83" spans="1:5" s="37" customFormat="1" ht="15.75" x14ac:dyDescent="0.2">
      <c r="A83" s="39" t="s">
        <v>196</v>
      </c>
    </row>
    <row r="84" spans="1:5" ht="9.75" customHeight="1" x14ac:dyDescent="0.2">
      <c r="A84" s="36"/>
    </row>
    <row r="85" spans="1:5" ht="15" customHeight="1" x14ac:dyDescent="0.2">
      <c r="A85" s="29" t="s">
        <v>111</v>
      </c>
    </row>
    <row r="86" spans="1:5" ht="15" customHeight="1" x14ac:dyDescent="0.2">
      <c r="A86" s="153" t="s">
        <v>197</v>
      </c>
      <c r="B86" s="151"/>
      <c r="C86" s="151"/>
      <c r="D86" s="151"/>
      <c r="E86" s="151"/>
    </row>
    <row r="87" spans="1:5" ht="9.75" customHeight="1" x14ac:dyDescent="0.2">
      <c r="A87" s="29"/>
    </row>
    <row r="88" spans="1:5" ht="15" customHeight="1" x14ac:dyDescent="0.2">
      <c r="A88" s="29" t="s">
        <v>84</v>
      </c>
    </row>
    <row r="89" spans="1:5" ht="15" customHeight="1" x14ac:dyDescent="0.2">
      <c r="A89" s="153" t="s">
        <v>198</v>
      </c>
      <c r="B89" s="151"/>
      <c r="C89" s="151"/>
      <c r="D89" s="151"/>
      <c r="E89" s="151"/>
    </row>
    <row r="90" spans="1:5" ht="9" customHeight="1" x14ac:dyDescent="0.2">
      <c r="A90" s="29"/>
    </row>
    <row r="91" spans="1:5" ht="15" customHeight="1" x14ac:dyDescent="0.2">
      <c r="A91" s="29" t="s">
        <v>112</v>
      </c>
    </row>
    <row r="92" spans="1:5" ht="15" customHeight="1" x14ac:dyDescent="0.2">
      <c r="A92" s="153" t="s">
        <v>199</v>
      </c>
      <c r="B92" s="158"/>
      <c r="C92" s="158"/>
      <c r="D92" s="158"/>
      <c r="E92" s="158"/>
    </row>
    <row r="93" spans="1:5" ht="9.75" customHeight="1" x14ac:dyDescent="0.2">
      <c r="A93" s="36"/>
    </row>
    <row r="94" spans="1:5" s="80" customFormat="1" ht="30" customHeight="1" x14ac:dyDescent="0.2">
      <c r="A94" s="31" t="s">
        <v>140</v>
      </c>
      <c r="B94" s="42" t="s">
        <v>142</v>
      </c>
      <c r="C94" s="54"/>
      <c r="D94" s="54"/>
      <c r="E94" s="54"/>
    </row>
    <row r="95" spans="1:5" s="80" customFormat="1" ht="9" customHeight="1" x14ac:dyDescent="0.2">
      <c r="A95" s="31"/>
      <c r="B95" s="54"/>
      <c r="C95" s="54"/>
      <c r="D95" s="54"/>
      <c r="E95" s="54"/>
    </row>
    <row r="96" spans="1:5" s="80" customFormat="1" ht="30" customHeight="1" x14ac:dyDescent="0.2">
      <c r="A96" s="31" t="s">
        <v>141</v>
      </c>
      <c r="B96" s="42" t="s">
        <v>143</v>
      </c>
      <c r="C96" s="54"/>
      <c r="D96" s="54"/>
      <c r="E96" s="54"/>
    </row>
    <row r="97" spans="1:5" s="80" customFormat="1" ht="45" customHeight="1" x14ac:dyDescent="0.2">
      <c r="A97" s="152" t="s">
        <v>200</v>
      </c>
      <c r="B97" s="159"/>
      <c r="C97" s="159"/>
      <c r="D97" s="159"/>
      <c r="E97" s="159"/>
    </row>
    <row r="98" spans="1:5" s="82" customFormat="1" ht="9" customHeight="1" x14ac:dyDescent="0.2">
      <c r="A98" s="81"/>
    </row>
    <row r="99" spans="1:5" s="80" customFormat="1" ht="15" customHeight="1" x14ac:dyDescent="0.2">
      <c r="A99" s="31" t="s">
        <v>147</v>
      </c>
      <c r="B99" s="54"/>
      <c r="C99" s="54"/>
      <c r="D99" s="54"/>
      <c r="E99" s="54"/>
    </row>
    <row r="100" spans="1:5" s="80" customFormat="1" ht="30" customHeight="1" x14ac:dyDescent="0.2">
      <c r="A100" s="153" t="s">
        <v>202</v>
      </c>
      <c r="B100" s="158"/>
      <c r="C100" s="158"/>
      <c r="D100" s="158"/>
      <c r="E100" s="158"/>
    </row>
    <row r="101" spans="1:5" ht="9.75" customHeight="1" x14ac:dyDescent="0.2">
      <c r="A101" s="36"/>
    </row>
    <row r="102" spans="1:5" ht="31.5" x14ac:dyDescent="0.2">
      <c r="A102" s="77" t="s">
        <v>146</v>
      </c>
      <c r="B102" s="41" t="s">
        <v>40</v>
      </c>
    </row>
    <row r="103" spans="1:5" ht="9.75" customHeight="1" x14ac:dyDescent="0.2">
      <c r="A103" s="29"/>
      <c r="B103" s="44"/>
    </row>
    <row r="104" spans="1:5" ht="31.5" x14ac:dyDescent="0.2">
      <c r="A104" s="77" t="s">
        <v>144</v>
      </c>
      <c r="B104" s="42" t="s">
        <v>38</v>
      </c>
    </row>
    <row r="105" spans="1:5" ht="46.5" customHeight="1" x14ac:dyDescent="0.2">
      <c r="A105" s="156" t="s">
        <v>218</v>
      </c>
      <c r="B105" s="157"/>
      <c r="C105" s="157"/>
      <c r="D105" s="157"/>
      <c r="E105" s="157"/>
    </row>
    <row r="106" spans="1:5" s="1" customFormat="1" ht="12.75" customHeight="1" x14ac:dyDescent="0.25"/>
    <row r="107" spans="1:5" ht="15.75" x14ac:dyDescent="0.25">
      <c r="A107" s="2" t="s">
        <v>160</v>
      </c>
    </row>
    <row r="108" spans="1:5" ht="15.75" x14ac:dyDescent="0.25">
      <c r="A108" s="2"/>
    </row>
    <row r="109" spans="1:5" ht="34.5" customHeight="1" x14ac:dyDescent="0.2">
      <c r="A109" s="154" t="s">
        <v>29</v>
      </c>
      <c r="B109" s="155"/>
      <c r="C109" s="155"/>
      <c r="D109" s="155"/>
      <c r="E109" s="155"/>
    </row>
    <row r="110" spans="1:5" ht="15.75" x14ac:dyDescent="0.25">
      <c r="A110" s="1"/>
      <c r="B110" s="1"/>
      <c r="C110" s="1"/>
      <c r="D110" s="1"/>
      <c r="E110" s="1"/>
    </row>
    <row r="111" spans="1:5" ht="15.75" x14ac:dyDescent="0.25">
      <c r="A111" s="1"/>
      <c r="B111" s="1"/>
      <c r="C111" s="1"/>
      <c r="D111" s="1"/>
      <c r="E111" s="1"/>
    </row>
  </sheetData>
  <mergeCells count="14">
    <mergeCell ref="A54:E54"/>
    <mergeCell ref="A57:E57"/>
    <mergeCell ref="A62:E62"/>
    <mergeCell ref="A68:E68"/>
    <mergeCell ref="A109:E109"/>
    <mergeCell ref="A71:E71"/>
    <mergeCell ref="A77:E77"/>
    <mergeCell ref="A105:E105"/>
    <mergeCell ref="A86:E86"/>
    <mergeCell ref="A89:E89"/>
    <mergeCell ref="A92:E92"/>
    <mergeCell ref="A97:E97"/>
    <mergeCell ref="A100:E100"/>
    <mergeCell ref="A74:E74"/>
  </mergeCells>
  <pageMargins left="0.75" right="0.75" top="1" bottom="1" header="0.5" footer="0.5"/>
  <pageSetup scale="75" fitToHeight="0" orientation="portrait"/>
  <headerFooter alignWithMargins="0"/>
  <rowBreaks count="2" manualBreakCount="2">
    <brk id="54" max="5" man="1"/>
    <brk id="99"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91"/>
  <sheetViews>
    <sheetView zoomScaleNormal="100" workbookViewId="0">
      <pane ySplit="1" topLeftCell="A74" activePane="bottomLeft" state="frozen"/>
      <selection pane="bottomLeft" activeCell="C71" sqref="C71"/>
    </sheetView>
  </sheetViews>
  <sheetFormatPr defaultColWidth="10.625" defaultRowHeight="15" x14ac:dyDescent="0.2"/>
  <cols>
    <col min="1" max="1" width="37.5" style="3" customWidth="1"/>
    <col min="2" max="2" width="15" style="57" customWidth="1"/>
    <col min="3" max="3" width="16.375" style="3" customWidth="1"/>
    <col min="4" max="4" width="16" style="3" customWidth="1"/>
    <col min="5" max="5" width="12.125" style="3" bestFit="1" customWidth="1"/>
    <col min="6" max="6" width="8.375" style="3" customWidth="1"/>
    <col min="7" max="7" width="12.375" style="10" customWidth="1"/>
    <col min="8" max="8" width="14" style="3" customWidth="1"/>
    <col min="9" max="9" width="11.375" style="3" customWidth="1"/>
    <col min="10" max="10" width="12.5" style="3" customWidth="1"/>
    <col min="11" max="16384" width="10.625" style="3"/>
  </cols>
  <sheetData>
    <row r="1" spans="1:11" s="87" customFormat="1" ht="24" customHeight="1" x14ac:dyDescent="0.2">
      <c r="A1" s="84" t="s">
        <v>154</v>
      </c>
      <c r="B1" s="86"/>
      <c r="G1" s="140" t="s">
        <v>212</v>
      </c>
    </row>
    <row r="2" spans="1:11" s="87" customFormat="1" ht="15" customHeight="1" x14ac:dyDescent="0.2">
      <c r="B2" s="88" t="s">
        <v>10</v>
      </c>
      <c r="G2" s="48"/>
    </row>
    <row r="3" spans="1:11" s="87" customFormat="1" ht="15" customHeight="1" x14ac:dyDescent="0.2">
      <c r="A3" s="89" t="s">
        <v>155</v>
      </c>
      <c r="B3" s="90">
        <v>0</v>
      </c>
      <c r="G3" s="48"/>
    </row>
    <row r="4" spans="1:11" s="87" customFormat="1" ht="15" customHeight="1" x14ac:dyDescent="0.2">
      <c r="A4" s="48"/>
      <c r="B4" s="86"/>
      <c r="G4" s="48"/>
    </row>
    <row r="5" spans="1:11" s="87" customFormat="1" ht="15" customHeight="1" x14ac:dyDescent="0.2">
      <c r="A5" s="39" t="s">
        <v>208</v>
      </c>
      <c r="B5" s="91"/>
      <c r="G5" s="48"/>
    </row>
    <row r="6" spans="1:11" s="5" customFormat="1" ht="30" customHeight="1" x14ac:dyDescent="0.2">
      <c r="A6" s="49" t="s">
        <v>125</v>
      </c>
      <c r="B6" s="14" t="s">
        <v>114</v>
      </c>
      <c r="C6" s="22" t="s">
        <v>115</v>
      </c>
      <c r="D6" s="14" t="s">
        <v>119</v>
      </c>
      <c r="E6" s="14" t="s">
        <v>120</v>
      </c>
      <c r="F6" s="14" t="s">
        <v>121</v>
      </c>
      <c r="G6" s="22" t="s">
        <v>127</v>
      </c>
      <c r="H6" s="25" t="s">
        <v>58</v>
      </c>
      <c r="I6" s="22"/>
      <c r="K6" s="4"/>
    </row>
    <row r="7" spans="1:11" s="87" customFormat="1" ht="15" customHeight="1" x14ac:dyDescent="0.2">
      <c r="A7" s="31" t="s">
        <v>122</v>
      </c>
      <c r="B7" s="92">
        <v>0</v>
      </c>
      <c r="C7" s="141">
        <v>23.8</v>
      </c>
      <c r="D7" s="93">
        <f t="shared" ref="D7:D12" si="0">B7*C7</f>
        <v>0</v>
      </c>
      <c r="E7" s="94" t="s">
        <v>123</v>
      </c>
      <c r="F7" s="95">
        <v>0.5</v>
      </c>
      <c r="G7" s="93">
        <f>D7*F7</f>
        <v>0</v>
      </c>
      <c r="I7" s="30"/>
      <c r="K7" s="96"/>
    </row>
    <row r="8" spans="1:11" s="87" customFormat="1" ht="15" customHeight="1" x14ac:dyDescent="0.2">
      <c r="A8" s="31" t="s">
        <v>32</v>
      </c>
      <c r="B8" s="92">
        <v>0</v>
      </c>
      <c r="C8" s="30">
        <v>5</v>
      </c>
      <c r="D8" s="93">
        <f t="shared" si="0"/>
        <v>0</v>
      </c>
      <c r="E8" s="94" t="s">
        <v>123</v>
      </c>
      <c r="F8" s="95">
        <v>0</v>
      </c>
      <c r="G8" s="93">
        <f>D8</f>
        <v>0</v>
      </c>
      <c r="I8" s="30"/>
      <c r="K8" s="96"/>
    </row>
    <row r="9" spans="1:11" s="87" customFormat="1" ht="15" customHeight="1" x14ac:dyDescent="0.2">
      <c r="A9" s="31" t="s">
        <v>45</v>
      </c>
      <c r="B9" s="92">
        <v>0</v>
      </c>
      <c r="C9" s="30">
        <v>3</v>
      </c>
      <c r="D9" s="93">
        <f t="shared" si="0"/>
        <v>0</v>
      </c>
      <c r="E9" s="94" t="s">
        <v>124</v>
      </c>
      <c r="F9" s="95" t="s">
        <v>98</v>
      </c>
      <c r="G9" s="93">
        <f>D9</f>
        <v>0</v>
      </c>
      <c r="I9" s="30"/>
      <c r="K9" s="96"/>
    </row>
    <row r="10" spans="1:11" s="87" customFormat="1" ht="15" customHeight="1" x14ac:dyDescent="0.2">
      <c r="A10" s="31" t="s">
        <v>24</v>
      </c>
      <c r="B10" s="92">
        <v>0</v>
      </c>
      <c r="C10" s="30">
        <v>9.99</v>
      </c>
      <c r="D10" s="93">
        <f t="shared" si="0"/>
        <v>0</v>
      </c>
      <c r="E10" s="94" t="s">
        <v>123</v>
      </c>
      <c r="F10" s="95">
        <v>0.5</v>
      </c>
      <c r="G10" s="93">
        <f>D10*F10</f>
        <v>0</v>
      </c>
      <c r="I10" s="30"/>
      <c r="K10" s="96"/>
    </row>
    <row r="11" spans="1:11" s="87" customFormat="1" ht="15" customHeight="1" x14ac:dyDescent="0.2">
      <c r="A11" s="31" t="s">
        <v>25</v>
      </c>
      <c r="B11" s="92">
        <v>0</v>
      </c>
      <c r="C11" s="30">
        <f>3.49*3</f>
        <v>10.47</v>
      </c>
      <c r="D11" s="93">
        <f t="shared" si="0"/>
        <v>0</v>
      </c>
      <c r="E11" s="94" t="s">
        <v>124</v>
      </c>
      <c r="F11" s="95" t="s">
        <v>98</v>
      </c>
      <c r="G11" s="93">
        <f>D11</f>
        <v>0</v>
      </c>
      <c r="I11" s="30"/>
      <c r="K11" s="96"/>
    </row>
    <row r="12" spans="1:11" s="87" customFormat="1" ht="15" customHeight="1" x14ac:dyDescent="0.2">
      <c r="A12" s="31" t="s">
        <v>56</v>
      </c>
      <c r="B12" s="92">
        <v>0</v>
      </c>
      <c r="C12" s="30">
        <f>3.49*3</f>
        <v>10.47</v>
      </c>
      <c r="D12" s="93">
        <f t="shared" si="0"/>
        <v>0</v>
      </c>
      <c r="E12" s="94" t="s">
        <v>124</v>
      </c>
      <c r="F12" s="95" t="s">
        <v>98</v>
      </c>
      <c r="G12" s="93">
        <f>D12</f>
        <v>0</v>
      </c>
      <c r="I12" s="30"/>
      <c r="K12" s="96"/>
    </row>
    <row r="13" spans="1:11" s="87" customFormat="1" ht="15" customHeight="1" x14ac:dyDescent="0.2">
      <c r="A13" s="63" t="s">
        <v>129</v>
      </c>
      <c r="B13" s="94"/>
      <c r="C13" s="94"/>
      <c r="D13" s="97"/>
      <c r="E13" s="94"/>
      <c r="F13" s="94"/>
      <c r="G13" s="98">
        <f>SUM(G7:G12)</f>
        <v>0</v>
      </c>
      <c r="H13" s="99" t="e">
        <f>G13/G$70</f>
        <v>#DIV/0!</v>
      </c>
      <c r="I13" s="100"/>
      <c r="K13" s="101"/>
    </row>
    <row r="14" spans="1:11" s="87" customFormat="1" ht="11.1" customHeight="1" x14ac:dyDescent="0.2">
      <c r="A14" s="48"/>
      <c r="B14" s="86"/>
      <c r="G14" s="48"/>
    </row>
    <row r="15" spans="1:11" s="87" customFormat="1" ht="15" customHeight="1" x14ac:dyDescent="0.2">
      <c r="A15" s="76" t="s">
        <v>66</v>
      </c>
      <c r="B15" s="91"/>
      <c r="C15" s="48"/>
      <c r="G15" s="48"/>
    </row>
    <row r="16" spans="1:11" s="5" customFormat="1" ht="30" customHeight="1" x14ac:dyDescent="0.2">
      <c r="A16" s="49" t="s">
        <v>125</v>
      </c>
      <c r="B16" s="14" t="s">
        <v>114</v>
      </c>
      <c r="C16" s="22" t="s">
        <v>115</v>
      </c>
      <c r="D16" s="14" t="s">
        <v>119</v>
      </c>
      <c r="E16" s="14" t="s">
        <v>120</v>
      </c>
      <c r="F16" s="14" t="s">
        <v>121</v>
      </c>
      <c r="G16" s="22" t="s">
        <v>127</v>
      </c>
    </row>
    <row r="17" spans="1:10" s="87" customFormat="1" ht="15" customHeight="1" x14ac:dyDescent="0.2">
      <c r="A17" s="71" t="s">
        <v>88</v>
      </c>
      <c r="B17" s="92">
        <v>0</v>
      </c>
      <c r="C17" s="30">
        <v>12.5</v>
      </c>
      <c r="D17" s="93">
        <f>B17*C17</f>
        <v>0</v>
      </c>
      <c r="E17" s="94" t="s">
        <v>123</v>
      </c>
      <c r="F17" s="95">
        <v>0</v>
      </c>
      <c r="G17" s="93">
        <f>D17</f>
        <v>0</v>
      </c>
      <c r="I17" s="30"/>
    </row>
    <row r="18" spans="1:10" s="87" customFormat="1" ht="15" customHeight="1" x14ac:dyDescent="0.2">
      <c r="A18" s="31" t="s">
        <v>126</v>
      </c>
      <c r="B18" s="92">
        <v>0</v>
      </c>
      <c r="C18" s="141">
        <v>21</v>
      </c>
      <c r="D18" s="93">
        <f>B18*C18</f>
        <v>0</v>
      </c>
      <c r="E18" s="94" t="s">
        <v>123</v>
      </c>
      <c r="F18" s="95">
        <v>0</v>
      </c>
      <c r="G18" s="93">
        <f>D18</f>
        <v>0</v>
      </c>
      <c r="I18" s="30"/>
    </row>
    <row r="19" spans="1:10" s="28" customFormat="1" ht="15" customHeight="1" x14ac:dyDescent="0.2">
      <c r="A19" s="32" t="s">
        <v>12</v>
      </c>
      <c r="B19" s="102">
        <v>0</v>
      </c>
      <c r="C19" s="30">
        <v>5</v>
      </c>
      <c r="D19" s="93">
        <f>B19*C19</f>
        <v>0</v>
      </c>
      <c r="E19" s="94" t="s">
        <v>124</v>
      </c>
      <c r="F19" s="103" t="s">
        <v>98</v>
      </c>
      <c r="G19" s="93">
        <f>D19</f>
        <v>0</v>
      </c>
    </row>
    <row r="20" spans="1:10" s="87" customFormat="1" ht="15" customHeight="1" x14ac:dyDescent="0.2">
      <c r="A20" s="31" t="s">
        <v>86</v>
      </c>
      <c r="B20" s="102">
        <v>0</v>
      </c>
      <c r="C20" s="20">
        <v>4</v>
      </c>
      <c r="D20" s="93">
        <f>B20*C20</f>
        <v>0</v>
      </c>
      <c r="E20" s="94" t="s">
        <v>124</v>
      </c>
      <c r="F20" s="103" t="s">
        <v>98</v>
      </c>
      <c r="G20" s="93">
        <f>D20</f>
        <v>0</v>
      </c>
    </row>
    <row r="21" spans="1:10" s="87" customFormat="1" ht="15" customHeight="1" x14ac:dyDescent="0.2">
      <c r="A21" s="31" t="s">
        <v>73</v>
      </c>
      <c r="B21" s="102">
        <v>0</v>
      </c>
      <c r="C21" s="33">
        <v>0.99</v>
      </c>
      <c r="D21" s="93">
        <f>B21*C21</f>
        <v>0</v>
      </c>
      <c r="E21" s="104" t="s">
        <v>123</v>
      </c>
      <c r="F21" s="105">
        <v>0</v>
      </c>
      <c r="G21" s="93">
        <f>D21</f>
        <v>0</v>
      </c>
    </row>
    <row r="22" spans="1:10" s="87" customFormat="1" ht="15" customHeight="1" x14ac:dyDescent="0.2">
      <c r="A22" s="46" t="s">
        <v>130</v>
      </c>
      <c r="B22" s="40"/>
      <c r="C22" s="30"/>
      <c r="D22" s="97"/>
      <c r="E22" s="94"/>
      <c r="F22" s="95"/>
      <c r="G22" s="98">
        <f>SUM(G17:G21)</f>
        <v>0</v>
      </c>
      <c r="H22" s="99" t="e">
        <f>G22/G$70</f>
        <v>#DIV/0!</v>
      </c>
    </row>
    <row r="23" spans="1:10" s="87" customFormat="1" ht="11.1" customHeight="1" x14ac:dyDescent="0.2">
      <c r="A23" s="48"/>
      <c r="B23" s="86"/>
      <c r="G23" s="48"/>
    </row>
    <row r="24" spans="1:10" s="87" customFormat="1" ht="15" customHeight="1" x14ac:dyDescent="0.2">
      <c r="A24" s="39" t="s">
        <v>8</v>
      </c>
      <c r="B24" s="91"/>
      <c r="G24" s="48"/>
    </row>
    <row r="25" spans="1:10" s="87" customFormat="1" ht="15" customHeight="1" x14ac:dyDescent="0.2">
      <c r="A25" s="31"/>
      <c r="B25" s="34" t="s">
        <v>117</v>
      </c>
      <c r="C25" s="34" t="s">
        <v>34</v>
      </c>
      <c r="G25" s="63" t="s">
        <v>119</v>
      </c>
      <c r="J25" s="34"/>
    </row>
    <row r="26" spans="1:10" s="5" customFormat="1" ht="15" customHeight="1" x14ac:dyDescent="0.2">
      <c r="A26" s="51" t="s">
        <v>137</v>
      </c>
      <c r="B26" s="56">
        <v>0</v>
      </c>
      <c r="C26" s="30">
        <v>5</v>
      </c>
      <c r="G26" s="58">
        <f>C26*B26</f>
        <v>0</v>
      </c>
      <c r="I26" s="17"/>
      <c r="J26" s="8"/>
    </row>
    <row r="27" spans="1:10" s="5" customFormat="1" ht="30" customHeight="1" x14ac:dyDescent="0.2">
      <c r="A27" s="51"/>
      <c r="B27" s="25" t="s">
        <v>9</v>
      </c>
      <c r="C27" s="69" t="s">
        <v>133</v>
      </c>
      <c r="D27" s="14" t="s">
        <v>37</v>
      </c>
      <c r="E27" s="14" t="s">
        <v>119</v>
      </c>
      <c r="F27" s="14" t="s">
        <v>121</v>
      </c>
      <c r="G27" s="22" t="s">
        <v>127</v>
      </c>
      <c r="I27" s="12"/>
      <c r="J27" s="8"/>
    </row>
    <row r="28" spans="1:10" s="5" customFormat="1" ht="15" customHeight="1" x14ac:dyDescent="0.2">
      <c r="A28" s="51" t="s">
        <v>33</v>
      </c>
      <c r="B28" s="56">
        <v>0</v>
      </c>
      <c r="C28" s="26">
        <f>B28/10</f>
        <v>0</v>
      </c>
      <c r="D28" s="142">
        <v>106.75</v>
      </c>
      <c r="E28" s="106">
        <f>C28*D28</f>
        <v>0</v>
      </c>
      <c r="F28" s="95">
        <v>0.5</v>
      </c>
      <c r="G28" s="58">
        <f>E28*F28</f>
        <v>0</v>
      </c>
      <c r="I28" s="13"/>
      <c r="J28" s="11"/>
    </row>
    <row r="29" spans="1:10" s="87" customFormat="1" ht="15" customHeight="1" x14ac:dyDescent="0.2">
      <c r="A29" s="31"/>
      <c r="B29" s="34" t="s">
        <v>31</v>
      </c>
      <c r="C29" s="34" t="s">
        <v>209</v>
      </c>
      <c r="D29" s="34" t="s">
        <v>47</v>
      </c>
      <c r="G29" s="107" t="s">
        <v>119</v>
      </c>
      <c r="I29" s="108"/>
      <c r="J29" s="97"/>
    </row>
    <row r="30" spans="1:10" s="87" customFormat="1" ht="15" customHeight="1" x14ac:dyDescent="0.2">
      <c r="A30" s="31" t="s">
        <v>35</v>
      </c>
      <c r="B30" s="92">
        <v>0</v>
      </c>
      <c r="C30" s="109">
        <v>50</v>
      </c>
      <c r="D30" s="94" t="s">
        <v>36</v>
      </c>
      <c r="G30" s="110">
        <f>B30*(C30/10)</f>
        <v>0</v>
      </c>
      <c r="I30" s="111"/>
      <c r="J30" s="112"/>
    </row>
    <row r="31" spans="1:10" s="87" customFormat="1" ht="30" customHeight="1" x14ac:dyDescent="0.2">
      <c r="A31" s="31"/>
      <c r="B31" s="14" t="s">
        <v>108</v>
      </c>
      <c r="C31" s="34" t="s">
        <v>34</v>
      </c>
      <c r="G31" s="107" t="s">
        <v>96</v>
      </c>
      <c r="I31" s="108"/>
      <c r="J31" s="97"/>
    </row>
    <row r="32" spans="1:10" s="87" customFormat="1" ht="15" customHeight="1" x14ac:dyDescent="0.2">
      <c r="A32" s="31" t="s">
        <v>61</v>
      </c>
      <c r="B32" s="113">
        <v>0</v>
      </c>
      <c r="C32" s="23">
        <v>10</v>
      </c>
      <c r="G32" s="110">
        <f>C32*B32</f>
        <v>0</v>
      </c>
      <c r="I32" s="17"/>
      <c r="J32" s="112"/>
    </row>
    <row r="33" spans="1:10" s="87" customFormat="1" ht="30" customHeight="1" x14ac:dyDescent="0.2">
      <c r="A33" s="59" t="s">
        <v>20</v>
      </c>
      <c r="B33" s="75" t="s">
        <v>210</v>
      </c>
      <c r="C33" s="34" t="s">
        <v>209</v>
      </c>
      <c r="G33" s="114"/>
      <c r="I33" s="17"/>
      <c r="J33" s="112"/>
    </row>
    <row r="34" spans="1:10" s="87" customFormat="1" ht="15" customHeight="1" x14ac:dyDescent="0.2">
      <c r="A34" s="31" t="s">
        <v>62</v>
      </c>
      <c r="B34" s="113">
        <v>0</v>
      </c>
      <c r="C34" s="23">
        <v>40</v>
      </c>
      <c r="G34" s="110">
        <f>C34*B34</f>
        <v>0</v>
      </c>
      <c r="I34" s="17"/>
      <c r="J34" s="112"/>
    </row>
    <row r="35" spans="1:10" s="87" customFormat="1" ht="15" customHeight="1" x14ac:dyDescent="0.2">
      <c r="A35" s="63" t="s">
        <v>131</v>
      </c>
      <c r="B35" s="96"/>
      <c r="C35" s="115"/>
      <c r="D35" s="116"/>
      <c r="E35" s="101"/>
      <c r="G35" s="117">
        <f>G26+G28+G30+G32+G34</f>
        <v>0</v>
      </c>
      <c r="H35" s="99" t="e">
        <f>G35/G$70</f>
        <v>#DIV/0!</v>
      </c>
      <c r="I35" s="108"/>
      <c r="J35" s="118"/>
    </row>
    <row r="36" spans="1:10" s="87" customFormat="1" ht="11.1" customHeight="1" x14ac:dyDescent="0.2">
      <c r="A36" s="31"/>
      <c r="B36" s="96"/>
      <c r="C36" s="115"/>
      <c r="D36" s="116"/>
      <c r="E36" s="101"/>
      <c r="G36" s="119"/>
      <c r="I36" s="108"/>
      <c r="J36" s="118"/>
    </row>
    <row r="37" spans="1:10" s="87" customFormat="1" ht="15" customHeight="1" x14ac:dyDescent="0.2">
      <c r="A37" s="70" t="s">
        <v>55</v>
      </c>
      <c r="B37" s="96"/>
      <c r="C37" s="115"/>
      <c r="D37" s="116"/>
      <c r="E37" s="101"/>
      <c r="G37" s="119"/>
      <c r="I37" s="108"/>
      <c r="J37" s="118"/>
    </row>
    <row r="38" spans="1:10" s="87" customFormat="1" ht="15" customHeight="1" x14ac:dyDescent="0.2">
      <c r="A38" s="52"/>
      <c r="B38" s="34" t="s">
        <v>116</v>
      </c>
      <c r="C38" s="34" t="s">
        <v>211</v>
      </c>
      <c r="E38" s="101"/>
      <c r="G38" s="107" t="s">
        <v>119</v>
      </c>
      <c r="I38" s="108"/>
      <c r="J38" s="97"/>
    </row>
    <row r="39" spans="1:10" s="87" customFormat="1" ht="15" customHeight="1" x14ac:dyDescent="0.2">
      <c r="A39" s="31" t="s">
        <v>22</v>
      </c>
      <c r="B39" s="92">
        <v>0</v>
      </c>
      <c r="C39" s="35">
        <v>29.4</v>
      </c>
      <c r="E39" s="101"/>
      <c r="G39" s="110">
        <f>B39*C39</f>
        <v>0</v>
      </c>
      <c r="I39" s="17"/>
      <c r="J39" s="112"/>
    </row>
    <row r="40" spans="1:10" s="87" customFormat="1" ht="15" customHeight="1" x14ac:dyDescent="0.2">
      <c r="A40" s="31"/>
      <c r="B40" s="101" t="s">
        <v>116</v>
      </c>
      <c r="C40" s="34" t="s">
        <v>211</v>
      </c>
      <c r="G40" s="107" t="s">
        <v>119</v>
      </c>
      <c r="I40" s="108"/>
      <c r="J40" s="118"/>
    </row>
    <row r="41" spans="1:10" s="87" customFormat="1" ht="15" customHeight="1" x14ac:dyDescent="0.2">
      <c r="A41" s="71" t="s">
        <v>82</v>
      </c>
      <c r="B41" s="92">
        <v>0</v>
      </c>
      <c r="C41" s="30">
        <v>5</v>
      </c>
      <c r="G41" s="110">
        <f>B41*C41</f>
        <v>0</v>
      </c>
      <c r="I41" s="108"/>
      <c r="J41" s="118"/>
    </row>
    <row r="42" spans="1:10" s="87" customFormat="1" ht="15" customHeight="1" x14ac:dyDescent="0.2">
      <c r="A42" s="71"/>
      <c r="B42" s="34" t="s">
        <v>117</v>
      </c>
      <c r="C42" s="137" t="s">
        <v>183</v>
      </c>
      <c r="G42" s="119"/>
      <c r="I42" s="108"/>
      <c r="J42" s="118"/>
    </row>
    <row r="43" spans="1:10" s="87" customFormat="1" ht="15" customHeight="1" x14ac:dyDescent="0.2">
      <c r="A43" s="31" t="s">
        <v>182</v>
      </c>
      <c r="B43" s="92"/>
      <c r="C43" s="30">
        <v>14.5</v>
      </c>
      <c r="G43" s="110">
        <f>B43*C43</f>
        <v>0</v>
      </c>
      <c r="I43" s="108"/>
      <c r="J43" s="118"/>
    </row>
    <row r="44" spans="1:10" s="87" customFormat="1" ht="15" customHeight="1" x14ac:dyDescent="0.2">
      <c r="A44" s="31"/>
      <c r="B44" s="34" t="s">
        <v>207</v>
      </c>
      <c r="C44" s="34" t="s">
        <v>209</v>
      </c>
      <c r="G44" s="63" t="s">
        <v>119</v>
      </c>
      <c r="I44" s="108"/>
      <c r="J44" s="118"/>
    </row>
    <row r="45" spans="1:10" s="87" customFormat="1" ht="15" customHeight="1" x14ac:dyDescent="0.2">
      <c r="A45" s="31" t="s">
        <v>97</v>
      </c>
      <c r="B45" s="92">
        <v>0</v>
      </c>
      <c r="C45" s="109">
        <v>25</v>
      </c>
      <c r="G45" s="110">
        <f>B45*C45</f>
        <v>0</v>
      </c>
      <c r="I45" s="111"/>
      <c r="J45" s="97"/>
    </row>
    <row r="46" spans="1:10" s="87" customFormat="1" ht="15" customHeight="1" x14ac:dyDescent="0.2">
      <c r="A46" s="63" t="s">
        <v>57</v>
      </c>
      <c r="B46" s="34"/>
      <c r="C46" s="34"/>
      <c r="D46" s="94"/>
      <c r="G46" s="98">
        <f>G39+G41+G45</f>
        <v>0</v>
      </c>
      <c r="H46" s="99" t="e">
        <f>G46/G$70</f>
        <v>#DIV/0!</v>
      </c>
      <c r="I46" s="111"/>
      <c r="J46" s="97"/>
    </row>
    <row r="47" spans="1:10" s="87" customFormat="1" ht="15" customHeight="1" x14ac:dyDescent="0.2">
      <c r="A47" s="31"/>
      <c r="B47" s="34"/>
      <c r="C47" s="34"/>
      <c r="D47" s="94"/>
      <c r="G47" s="107"/>
      <c r="I47" s="111"/>
      <c r="J47" s="97"/>
    </row>
    <row r="48" spans="1:10" s="87" customFormat="1" ht="15" customHeight="1" x14ac:dyDescent="0.2">
      <c r="A48" s="43" t="s">
        <v>53</v>
      </c>
      <c r="B48" s="34"/>
      <c r="C48" s="34"/>
      <c r="D48" s="94"/>
      <c r="G48" s="107"/>
      <c r="I48" s="111"/>
      <c r="J48" s="97"/>
    </row>
    <row r="49" spans="1:10" s="87" customFormat="1" ht="15" customHeight="1" x14ac:dyDescent="0.2">
      <c r="A49" s="43"/>
      <c r="B49" s="34" t="s">
        <v>94</v>
      </c>
      <c r="C49" s="34" t="s">
        <v>95</v>
      </c>
      <c r="D49" s="94"/>
      <c r="G49" s="107" t="s">
        <v>119</v>
      </c>
      <c r="I49" s="111"/>
      <c r="J49" s="97"/>
    </row>
    <row r="50" spans="1:10" s="87" customFormat="1" ht="15" customHeight="1" x14ac:dyDescent="0.2">
      <c r="A50" s="31" t="s">
        <v>21</v>
      </c>
      <c r="B50" s="92">
        <v>0</v>
      </c>
      <c r="C50" s="109">
        <v>50</v>
      </c>
      <c r="D50" s="94"/>
      <c r="G50" s="110">
        <f>B50*C50</f>
        <v>0</v>
      </c>
      <c r="I50" s="111"/>
      <c r="J50" s="97"/>
    </row>
    <row r="51" spans="1:10" s="87" customFormat="1" ht="15" customHeight="1" x14ac:dyDescent="0.2">
      <c r="A51" s="31"/>
      <c r="B51" s="120" t="s">
        <v>59</v>
      </c>
      <c r="C51" s="83" t="s">
        <v>49</v>
      </c>
      <c r="D51" s="94"/>
      <c r="G51" s="107" t="s">
        <v>119</v>
      </c>
      <c r="I51" s="111"/>
      <c r="J51" s="97"/>
    </row>
    <row r="52" spans="1:10" s="87" customFormat="1" ht="15" customHeight="1" x14ac:dyDescent="0.2">
      <c r="A52" s="31" t="s">
        <v>50</v>
      </c>
      <c r="B52" s="92">
        <v>0</v>
      </c>
      <c r="C52" s="35">
        <v>20</v>
      </c>
      <c r="D52" s="94"/>
      <c r="G52" s="110">
        <f>B52*C52</f>
        <v>0</v>
      </c>
      <c r="I52" s="111"/>
      <c r="J52" s="97"/>
    </row>
    <row r="53" spans="1:10" s="87" customFormat="1" ht="15" customHeight="1" x14ac:dyDescent="0.2">
      <c r="A53" s="31"/>
      <c r="B53" s="120" t="s">
        <v>59</v>
      </c>
      <c r="C53" s="83" t="s">
        <v>49</v>
      </c>
      <c r="D53" s="94"/>
      <c r="G53" s="107" t="s">
        <v>119</v>
      </c>
      <c r="I53" s="111"/>
      <c r="J53" s="97"/>
    </row>
    <row r="54" spans="1:10" s="87" customFormat="1" ht="15" customHeight="1" x14ac:dyDescent="0.2">
      <c r="A54" s="31" t="s">
        <v>76</v>
      </c>
      <c r="B54" s="92">
        <v>0</v>
      </c>
      <c r="C54" s="35">
        <v>15</v>
      </c>
      <c r="D54" s="94"/>
      <c r="G54" s="110">
        <f>B54*C54</f>
        <v>0</v>
      </c>
      <c r="I54" s="111"/>
      <c r="J54" s="97"/>
    </row>
    <row r="55" spans="1:10" s="87" customFormat="1" ht="15" customHeight="1" x14ac:dyDescent="0.2">
      <c r="A55" s="31"/>
      <c r="B55" s="120" t="s">
        <v>59</v>
      </c>
      <c r="C55" s="83" t="s">
        <v>49</v>
      </c>
      <c r="D55" s="94"/>
      <c r="G55" s="107" t="s">
        <v>119</v>
      </c>
      <c r="I55" s="111"/>
      <c r="J55" s="97"/>
    </row>
    <row r="56" spans="1:10" s="87" customFormat="1" ht="15" customHeight="1" x14ac:dyDescent="0.2">
      <c r="A56" s="31" t="s">
        <v>78</v>
      </c>
      <c r="B56" s="92">
        <v>0</v>
      </c>
      <c r="C56" s="35">
        <v>25</v>
      </c>
      <c r="D56" s="94"/>
      <c r="G56" s="110">
        <f>B56*C56</f>
        <v>0</v>
      </c>
      <c r="I56" s="111"/>
      <c r="J56" s="97"/>
    </row>
    <row r="57" spans="1:10" s="15" customFormat="1" ht="15" customHeight="1" x14ac:dyDescent="0.2">
      <c r="A57" s="31"/>
      <c r="B57" s="120" t="s">
        <v>148</v>
      </c>
      <c r="C57" s="63" t="s">
        <v>211</v>
      </c>
      <c r="D57" s="63"/>
      <c r="E57" s="48"/>
      <c r="F57" s="48"/>
      <c r="G57" s="114"/>
      <c r="I57" s="18"/>
      <c r="J57" s="7"/>
    </row>
    <row r="58" spans="1:10" s="15" customFormat="1" ht="15" customHeight="1" x14ac:dyDescent="0.2">
      <c r="A58" s="31" t="s">
        <v>149</v>
      </c>
      <c r="B58" s="113">
        <v>0</v>
      </c>
      <c r="C58" s="35">
        <v>60</v>
      </c>
      <c r="D58" s="40"/>
      <c r="E58" s="48"/>
      <c r="F58" s="48"/>
      <c r="G58" s="110">
        <f>B58*C58</f>
        <v>0</v>
      </c>
      <c r="I58" s="18"/>
      <c r="J58" s="7"/>
    </row>
    <row r="59" spans="1:10" s="15" customFormat="1" ht="30" customHeight="1" x14ac:dyDescent="0.2">
      <c r="A59" s="59" t="s">
        <v>203</v>
      </c>
      <c r="B59" s="75" t="s">
        <v>138</v>
      </c>
      <c r="C59" s="63" t="s">
        <v>139</v>
      </c>
      <c r="D59" s="40"/>
      <c r="E59" s="48"/>
      <c r="F59" s="48"/>
      <c r="G59" s="114"/>
      <c r="I59" s="18"/>
      <c r="J59" s="7"/>
    </row>
    <row r="60" spans="1:10" s="15" customFormat="1" ht="15" customHeight="1" x14ac:dyDescent="0.2">
      <c r="A60" s="31" t="s">
        <v>149</v>
      </c>
      <c r="B60" s="113">
        <v>0</v>
      </c>
      <c r="C60" s="35">
        <v>20</v>
      </c>
      <c r="D60" s="40"/>
      <c r="E60" s="48"/>
      <c r="F60" s="48"/>
      <c r="G60" s="110">
        <f>B60*C60</f>
        <v>0</v>
      </c>
      <c r="I60" s="18"/>
      <c r="J60" s="7"/>
    </row>
    <row r="61" spans="1:10" s="15" customFormat="1" ht="30" customHeight="1" x14ac:dyDescent="0.2">
      <c r="B61" s="75" t="s">
        <v>150</v>
      </c>
      <c r="C61" s="63" t="s">
        <v>151</v>
      </c>
      <c r="D61" s="50"/>
      <c r="E61" s="79"/>
      <c r="F61" s="79"/>
      <c r="G61" s="11"/>
      <c r="I61" s="18"/>
      <c r="J61" s="7"/>
    </row>
    <row r="62" spans="1:10" s="15" customFormat="1" ht="15" customHeight="1" x14ac:dyDescent="0.2">
      <c r="A62" s="31" t="s">
        <v>152</v>
      </c>
      <c r="B62" s="92">
        <v>0</v>
      </c>
      <c r="C62" s="35">
        <v>2.25</v>
      </c>
      <c r="D62" s="52"/>
      <c r="E62" s="48"/>
      <c r="F62" s="48"/>
      <c r="G62" s="110">
        <f>B62*C62</f>
        <v>0</v>
      </c>
      <c r="I62" s="18"/>
      <c r="J62" s="7"/>
    </row>
    <row r="63" spans="1:10" s="15" customFormat="1" ht="30" customHeight="1" x14ac:dyDescent="0.2">
      <c r="A63" s="49"/>
      <c r="B63" s="7" t="s">
        <v>68</v>
      </c>
      <c r="C63" s="25" t="s">
        <v>89</v>
      </c>
      <c r="D63" s="7" t="s">
        <v>105</v>
      </c>
      <c r="G63" s="44" t="s">
        <v>42</v>
      </c>
      <c r="I63" s="18"/>
      <c r="J63" s="7"/>
    </row>
    <row r="64" spans="1:10" s="87" customFormat="1" ht="31.5" x14ac:dyDescent="0.2">
      <c r="A64" s="51" t="s">
        <v>63</v>
      </c>
      <c r="B64" s="121">
        <v>0</v>
      </c>
      <c r="C64" s="30">
        <f>5*0.58</f>
        <v>2.9</v>
      </c>
      <c r="D64" s="149">
        <v>0</v>
      </c>
      <c r="G64" s="110">
        <f>B64*C64*D64</f>
        <v>0</v>
      </c>
      <c r="I64" s="17"/>
      <c r="J64" s="97"/>
    </row>
    <row r="65" spans="1:11" s="87" customFormat="1" ht="30" customHeight="1" x14ac:dyDescent="0.2">
      <c r="A65" s="59" t="s">
        <v>204</v>
      </c>
      <c r="B65" s="60"/>
      <c r="C65" s="6" t="s">
        <v>39</v>
      </c>
      <c r="D65" s="7" t="s">
        <v>40</v>
      </c>
      <c r="E65" s="25" t="s">
        <v>41</v>
      </c>
      <c r="G65" s="48"/>
      <c r="I65" s="108"/>
    </row>
    <row r="66" spans="1:11" s="87" customFormat="1" ht="31.5" x14ac:dyDescent="0.2">
      <c r="A66" s="51" t="s">
        <v>217</v>
      </c>
      <c r="B66" s="121">
        <v>0</v>
      </c>
      <c r="C66" s="103">
        <v>3</v>
      </c>
      <c r="D66" s="103">
        <f>B66/C66</f>
        <v>0</v>
      </c>
      <c r="E66" s="111">
        <v>2.9</v>
      </c>
      <c r="G66" s="122">
        <f>D66*E66</f>
        <v>0</v>
      </c>
      <c r="I66" s="111"/>
    </row>
    <row r="67" spans="1:11" s="87" customFormat="1" ht="15" customHeight="1" x14ac:dyDescent="0.2">
      <c r="B67" s="86"/>
      <c r="C67" s="48"/>
      <c r="D67" s="48"/>
      <c r="E67" s="48"/>
      <c r="G67" s="48"/>
      <c r="I67" s="111"/>
    </row>
    <row r="68" spans="1:11" s="87" customFormat="1" ht="15" customHeight="1" x14ac:dyDescent="0.2">
      <c r="A68" s="63" t="s">
        <v>132</v>
      </c>
      <c r="B68" s="86"/>
      <c r="G68" s="123">
        <f>G50+G52+G54+G56+G64+G66+G58+G60+G62</f>
        <v>0</v>
      </c>
      <c r="H68" s="99" t="e">
        <f>G68/G$70</f>
        <v>#DIV/0!</v>
      </c>
    </row>
    <row r="69" spans="1:11" s="87" customFormat="1" ht="15" customHeight="1" x14ac:dyDescent="0.2">
      <c r="A69" s="48"/>
      <c r="B69" s="86"/>
      <c r="G69" s="119"/>
    </row>
    <row r="70" spans="1:11" s="87" customFormat="1" ht="15" customHeight="1" x14ac:dyDescent="0.2">
      <c r="A70" s="124" t="s">
        <v>27</v>
      </c>
      <c r="B70" s="125"/>
      <c r="C70" s="48"/>
      <c r="D70" s="48"/>
      <c r="G70" s="117">
        <f>G13+G22+G35+G46+G68</f>
        <v>0</v>
      </c>
    </row>
    <row r="71" spans="1:11" s="87" customFormat="1" ht="15" customHeight="1" x14ac:dyDescent="0.2">
      <c r="A71" s="48"/>
      <c r="B71" s="91"/>
      <c r="G71" s="126"/>
    </row>
    <row r="72" spans="1:11" s="27" customFormat="1" ht="15" customHeight="1" x14ac:dyDescent="0.2">
      <c r="A72" s="76" t="s">
        <v>64</v>
      </c>
      <c r="B72" s="46"/>
      <c r="C72" s="39"/>
      <c r="G72" s="39"/>
    </row>
    <row r="73" spans="1:11" s="28" customFormat="1" ht="15" customHeight="1" x14ac:dyDescent="0.2">
      <c r="A73" s="127" t="s">
        <v>156</v>
      </c>
      <c r="B73" s="103"/>
      <c r="G73" s="128">
        <f>B3</f>
        <v>0</v>
      </c>
    </row>
    <row r="74" spans="1:11" s="28" customFormat="1" ht="15" customHeight="1" x14ac:dyDescent="0.2">
      <c r="A74" s="129" t="s">
        <v>30</v>
      </c>
      <c r="B74" s="104"/>
      <c r="G74" s="130" t="e">
        <f>G70/G73</f>
        <v>#DIV/0!</v>
      </c>
    </row>
    <row r="75" spans="1:11" s="28" customFormat="1" ht="15" customHeight="1" x14ac:dyDescent="0.2">
      <c r="A75" s="32"/>
      <c r="B75" s="104"/>
      <c r="G75" s="32"/>
    </row>
    <row r="76" spans="1:11" s="87" customFormat="1" ht="15" customHeight="1" x14ac:dyDescent="0.2">
      <c r="A76" s="76" t="s">
        <v>65</v>
      </c>
      <c r="B76" s="131" t="s">
        <v>219</v>
      </c>
      <c r="C76" s="28"/>
      <c r="D76" s="28"/>
      <c r="E76" s="28"/>
      <c r="F76" s="28"/>
      <c r="G76" s="32"/>
      <c r="H76" s="28"/>
      <c r="I76" s="28"/>
      <c r="J76" s="28"/>
      <c r="K76" s="28"/>
    </row>
    <row r="77" spans="1:11" s="87" customFormat="1" ht="15" customHeight="1" x14ac:dyDescent="0.2">
      <c r="A77" s="32" t="s">
        <v>23</v>
      </c>
      <c r="B77" s="132">
        <v>1.2648999999999999</v>
      </c>
      <c r="D77" s="28"/>
      <c r="E77" s="28"/>
      <c r="F77" s="28"/>
      <c r="G77" s="32"/>
      <c r="H77" s="28"/>
      <c r="I77" s="28"/>
      <c r="J77" s="28"/>
      <c r="K77" s="28"/>
    </row>
    <row r="78" spans="1:11" s="87" customFormat="1" ht="15" customHeight="1" x14ac:dyDescent="0.2">
      <c r="A78" s="133" t="s">
        <v>101</v>
      </c>
      <c r="B78" s="133"/>
      <c r="C78" s="133"/>
      <c r="D78" s="28"/>
      <c r="E78" s="28"/>
      <c r="F78" s="28"/>
      <c r="G78" s="134">
        <f>G70*B77</f>
        <v>0</v>
      </c>
      <c r="H78" s="28"/>
      <c r="I78" s="28"/>
      <c r="J78" s="28"/>
      <c r="K78" s="28"/>
    </row>
    <row r="79" spans="1:11" s="87" customFormat="1" ht="15" customHeight="1" x14ac:dyDescent="0.2">
      <c r="A79" s="133" t="s">
        <v>102</v>
      </c>
      <c r="B79" s="133"/>
      <c r="C79" s="133"/>
      <c r="D79" s="28"/>
      <c r="E79" s="28"/>
      <c r="F79" s="28"/>
      <c r="G79" s="135" t="e">
        <f>G78/G73</f>
        <v>#DIV/0!</v>
      </c>
      <c r="H79" s="28"/>
      <c r="I79" s="28"/>
      <c r="J79" s="28"/>
      <c r="K79" s="28"/>
    </row>
    <row r="80" spans="1:11" ht="15" customHeight="1" x14ac:dyDescent="0.25">
      <c r="A80" s="1"/>
      <c r="B80" s="16"/>
      <c r="C80" s="1"/>
      <c r="D80" s="1"/>
      <c r="E80" s="1"/>
      <c r="F80" s="1"/>
      <c r="G80" s="9"/>
      <c r="H80" s="1"/>
      <c r="I80" s="1"/>
      <c r="J80" s="1"/>
      <c r="K80" s="1"/>
    </row>
    <row r="81" spans="1:11" ht="15" customHeight="1" x14ac:dyDescent="0.25">
      <c r="A81" s="1"/>
      <c r="B81" s="16"/>
      <c r="C81" s="1"/>
      <c r="D81" s="1"/>
      <c r="E81" s="1"/>
      <c r="F81" s="1"/>
      <c r="G81" s="9"/>
      <c r="H81" s="1"/>
      <c r="I81" s="1"/>
      <c r="J81" s="1"/>
      <c r="K81" s="1"/>
    </row>
    <row r="82" spans="1:11" ht="15" customHeight="1" x14ac:dyDescent="0.25">
      <c r="A82" s="1"/>
      <c r="B82" s="16"/>
      <c r="C82" s="1"/>
      <c r="D82" s="1"/>
      <c r="E82" s="1"/>
      <c r="F82" s="1"/>
      <c r="G82" s="9"/>
      <c r="H82" s="1"/>
      <c r="I82" s="1"/>
      <c r="J82" s="1"/>
      <c r="K82" s="1"/>
    </row>
    <row r="83" spans="1:11" ht="15.75" x14ac:dyDescent="0.25">
      <c r="A83" s="1"/>
      <c r="B83" s="16"/>
      <c r="C83" s="1"/>
      <c r="D83" s="1"/>
      <c r="E83" s="1"/>
      <c r="F83" s="1"/>
      <c r="G83" s="9"/>
      <c r="H83" s="1"/>
      <c r="I83" s="1"/>
      <c r="J83" s="1"/>
      <c r="K83" s="1"/>
    </row>
    <row r="84" spans="1:11" ht="15.75" x14ac:dyDescent="0.25">
      <c r="A84" s="1"/>
      <c r="B84" s="16"/>
      <c r="C84" s="1"/>
      <c r="D84" s="1"/>
      <c r="E84" s="1"/>
      <c r="F84" s="1"/>
      <c r="G84" s="9"/>
      <c r="H84" s="1"/>
      <c r="I84" s="1"/>
      <c r="J84" s="1"/>
      <c r="K84" s="1"/>
    </row>
    <row r="85" spans="1:11" ht="15.75" x14ac:dyDescent="0.25">
      <c r="A85" s="1"/>
      <c r="B85" s="16"/>
      <c r="C85" s="1"/>
      <c r="D85" s="1"/>
      <c r="E85" s="1"/>
      <c r="F85" s="1"/>
      <c r="G85" s="9"/>
      <c r="H85" s="1"/>
      <c r="I85" s="1"/>
      <c r="J85" s="1"/>
      <c r="K85" s="1"/>
    </row>
    <row r="86" spans="1:11" ht="15.75" x14ac:dyDescent="0.25">
      <c r="A86" s="1"/>
      <c r="B86" s="16"/>
      <c r="C86" s="1"/>
      <c r="D86" s="1"/>
      <c r="E86" s="1"/>
      <c r="F86" s="1"/>
      <c r="G86" s="9"/>
      <c r="H86" s="1"/>
      <c r="I86" s="1"/>
      <c r="J86" s="1"/>
      <c r="K86" s="1"/>
    </row>
    <row r="87" spans="1:11" ht="15.75" x14ac:dyDescent="0.25">
      <c r="A87" s="1"/>
      <c r="B87" s="16"/>
      <c r="C87" s="1"/>
      <c r="D87" s="1"/>
      <c r="E87" s="1"/>
      <c r="F87" s="1"/>
      <c r="G87" s="9"/>
      <c r="H87" s="1"/>
      <c r="I87" s="1"/>
      <c r="J87" s="1"/>
      <c r="K87" s="1"/>
    </row>
    <row r="88" spans="1:11" ht="15.75" x14ac:dyDescent="0.25">
      <c r="A88" s="1"/>
      <c r="B88" s="16"/>
      <c r="C88" s="1"/>
      <c r="D88" s="1"/>
      <c r="E88" s="1"/>
      <c r="F88" s="1"/>
      <c r="G88" s="9"/>
      <c r="H88" s="1"/>
      <c r="I88" s="1"/>
      <c r="J88" s="1"/>
      <c r="K88" s="1"/>
    </row>
    <row r="89" spans="1:11" ht="15.75" x14ac:dyDescent="0.25">
      <c r="A89" s="1"/>
      <c r="B89" s="16"/>
      <c r="C89" s="1"/>
      <c r="D89" s="1"/>
      <c r="E89" s="1"/>
      <c r="F89" s="1"/>
      <c r="G89" s="9"/>
      <c r="H89" s="1"/>
      <c r="I89" s="1"/>
      <c r="J89" s="1"/>
      <c r="K89" s="1"/>
    </row>
    <row r="90" spans="1:11" ht="15.75" x14ac:dyDescent="0.25">
      <c r="A90" s="1"/>
      <c r="B90" s="16"/>
      <c r="C90" s="1"/>
      <c r="D90" s="1"/>
      <c r="E90" s="1"/>
      <c r="F90" s="1"/>
      <c r="G90" s="9"/>
      <c r="H90" s="1"/>
      <c r="I90" s="1"/>
      <c r="J90" s="1"/>
      <c r="K90" s="1"/>
    </row>
    <row r="91" spans="1:11" ht="15.75" x14ac:dyDescent="0.25">
      <c r="A91" s="1"/>
      <c r="B91" s="16"/>
      <c r="C91" s="1"/>
      <c r="D91" s="1"/>
      <c r="E91" s="1"/>
      <c r="F91" s="1"/>
      <c r="G91" s="9"/>
      <c r="H91" s="1"/>
      <c r="I91" s="1"/>
      <c r="J91" s="1"/>
      <c r="K91" s="1"/>
    </row>
  </sheetData>
  <phoneticPr fontId="6"/>
  <pageMargins left="0.75" right="0.75" top="1" bottom="1" header="0.5" footer="0.5"/>
  <pageSetup scale="47"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2"/>
  <sheetViews>
    <sheetView topLeftCell="A7" zoomScaleNormal="100" workbookViewId="0">
      <selection activeCell="A12" sqref="A12:I12"/>
    </sheetView>
  </sheetViews>
  <sheetFormatPr defaultColWidth="11" defaultRowHeight="12.75" x14ac:dyDescent="0.2"/>
  <sheetData>
    <row r="1" spans="1:9" ht="20.25" x14ac:dyDescent="0.2">
      <c r="A1" s="24" t="s">
        <v>179</v>
      </c>
    </row>
    <row r="3" spans="1:9" ht="15.75" x14ac:dyDescent="0.25">
      <c r="A3" s="2" t="s">
        <v>3</v>
      </c>
    </row>
    <row r="5" spans="1:9" ht="15.75" x14ac:dyDescent="0.25">
      <c r="A5" s="144" t="s">
        <v>74</v>
      </c>
      <c r="B5" s="143"/>
      <c r="C5" s="143"/>
      <c r="D5" s="143"/>
    </row>
    <row r="6" spans="1:9" ht="15.75" x14ac:dyDescent="0.25">
      <c r="A6" s="9" t="s">
        <v>185</v>
      </c>
      <c r="B6" s="37"/>
      <c r="C6" s="37"/>
      <c r="D6" s="37"/>
      <c r="E6" s="37"/>
    </row>
    <row r="7" spans="1:9" ht="45.95" customHeight="1" x14ac:dyDescent="0.25">
      <c r="A7" s="164" t="s">
        <v>186</v>
      </c>
      <c r="B7" s="166"/>
      <c r="C7" s="166"/>
      <c r="D7" s="166"/>
      <c r="E7" s="166"/>
      <c r="F7" s="167"/>
      <c r="G7" s="167"/>
      <c r="H7" s="167"/>
      <c r="I7" s="167"/>
    </row>
    <row r="8" spans="1:9" ht="30" customHeight="1" x14ac:dyDescent="0.25">
      <c r="A8" s="168" t="s">
        <v>189</v>
      </c>
      <c r="B8" s="169"/>
      <c r="C8" s="169"/>
      <c r="D8" s="169"/>
      <c r="E8" s="169"/>
      <c r="F8" s="169"/>
      <c r="G8" s="169"/>
      <c r="H8" s="169"/>
      <c r="I8" s="169"/>
    </row>
    <row r="9" spans="1:9" ht="15.75" x14ac:dyDescent="0.25">
      <c r="A9" s="62"/>
      <c r="B9" s="62"/>
      <c r="C9" s="62"/>
      <c r="D9" s="62"/>
      <c r="E9" s="62"/>
    </row>
    <row r="10" spans="1:9" ht="15.75" x14ac:dyDescent="0.25">
      <c r="A10" s="145" t="s">
        <v>75</v>
      </c>
      <c r="B10" s="146"/>
      <c r="C10" s="146"/>
      <c r="D10" s="62"/>
      <c r="E10" s="62"/>
    </row>
    <row r="11" spans="1:9" ht="45" customHeight="1" x14ac:dyDescent="0.25">
      <c r="A11" s="160" t="s">
        <v>220</v>
      </c>
      <c r="B11" s="167"/>
      <c r="C11" s="167"/>
      <c r="D11" s="167"/>
      <c r="E11" s="167"/>
      <c r="F11" s="167"/>
      <c r="G11" s="167"/>
      <c r="H11" s="167"/>
      <c r="I11" s="167"/>
    </row>
    <row r="12" spans="1:9" ht="45" customHeight="1" x14ac:dyDescent="0.25">
      <c r="A12" s="160" t="s">
        <v>91</v>
      </c>
      <c r="B12" s="160"/>
      <c r="C12" s="160"/>
      <c r="D12" s="160"/>
      <c r="E12" s="160"/>
      <c r="F12" s="167"/>
      <c r="G12" s="167"/>
      <c r="H12" s="167"/>
      <c r="I12" s="167"/>
    </row>
    <row r="13" spans="1:9" ht="15" customHeight="1" x14ac:dyDescent="0.25">
      <c r="A13" s="164" t="s">
        <v>187</v>
      </c>
      <c r="B13" s="164"/>
      <c r="C13" s="164"/>
      <c r="D13" s="164"/>
      <c r="E13" s="164"/>
      <c r="F13" s="167"/>
      <c r="G13" s="167"/>
      <c r="H13" s="167"/>
      <c r="I13" s="167"/>
    </row>
    <row r="14" spans="1:9" ht="30" customHeight="1" x14ac:dyDescent="0.25">
      <c r="A14" s="164" t="s">
        <v>188</v>
      </c>
      <c r="B14" s="164"/>
      <c r="C14" s="164"/>
      <c r="D14" s="164"/>
      <c r="E14" s="164"/>
      <c r="F14" s="167"/>
      <c r="G14" s="167"/>
      <c r="H14" s="167"/>
      <c r="I14" s="167"/>
    </row>
    <row r="15" spans="1:9" ht="30" customHeight="1" x14ac:dyDescent="0.25">
      <c r="A15" s="161" t="s">
        <v>190</v>
      </c>
      <c r="B15" s="162"/>
      <c r="C15" s="162"/>
      <c r="D15" s="162"/>
      <c r="E15" s="162"/>
      <c r="F15" s="162"/>
      <c r="G15" s="162"/>
      <c r="H15" s="162"/>
      <c r="I15" s="162"/>
    </row>
    <row r="17" spans="1:9" ht="15.75" x14ac:dyDescent="0.25">
      <c r="A17" s="147" t="s">
        <v>6</v>
      </c>
      <c r="B17" s="148"/>
      <c r="C17" s="148"/>
      <c r="D17" s="148"/>
      <c r="E17" s="148"/>
      <c r="F17" s="148"/>
      <c r="G17" s="148"/>
    </row>
    <row r="18" spans="1:9" ht="30" customHeight="1" x14ac:dyDescent="0.25">
      <c r="A18" s="160" t="s">
        <v>2</v>
      </c>
      <c r="B18" s="160"/>
      <c r="C18" s="160"/>
      <c r="D18" s="160"/>
      <c r="E18" s="160"/>
      <c r="F18" s="160"/>
      <c r="G18" s="160"/>
      <c r="H18" s="160"/>
      <c r="I18" s="160"/>
    </row>
    <row r="19" spans="1:9" ht="30" customHeight="1" x14ac:dyDescent="0.25">
      <c r="A19" s="160" t="s">
        <v>213</v>
      </c>
      <c r="B19" s="160"/>
      <c r="C19" s="160"/>
      <c r="D19" s="160"/>
      <c r="E19" s="160"/>
      <c r="F19" s="160"/>
      <c r="G19" s="160"/>
      <c r="H19" s="160"/>
      <c r="I19" s="160"/>
    </row>
    <row r="20" spans="1:9" ht="60.95" customHeight="1" x14ac:dyDescent="0.25">
      <c r="A20" s="164" t="s">
        <v>214</v>
      </c>
      <c r="B20" s="165"/>
      <c r="C20" s="165"/>
      <c r="D20" s="165"/>
      <c r="E20" s="165"/>
      <c r="F20" s="165"/>
      <c r="G20" s="165"/>
      <c r="H20" s="165"/>
      <c r="I20" s="165"/>
    </row>
    <row r="21" spans="1:9" ht="45" customHeight="1" x14ac:dyDescent="0.25">
      <c r="A21" s="163" t="s">
        <v>28</v>
      </c>
      <c r="B21" s="163"/>
      <c r="C21" s="163"/>
      <c r="D21" s="163"/>
      <c r="E21" s="163"/>
      <c r="F21" s="163"/>
      <c r="G21" s="163"/>
      <c r="H21" s="163"/>
      <c r="I21" s="163"/>
    </row>
    <row r="22" spans="1:9" ht="45" customHeight="1" x14ac:dyDescent="0.25">
      <c r="A22" s="160" t="s">
        <v>85</v>
      </c>
      <c r="B22" s="160"/>
      <c r="C22" s="160"/>
      <c r="D22" s="160"/>
      <c r="E22" s="160"/>
      <c r="F22" s="160"/>
      <c r="G22" s="160"/>
      <c r="H22" s="160"/>
      <c r="I22" s="160"/>
    </row>
  </sheetData>
  <mergeCells count="12">
    <mergeCell ref="A7:I7"/>
    <mergeCell ref="A12:I12"/>
    <mergeCell ref="A13:I13"/>
    <mergeCell ref="A14:I14"/>
    <mergeCell ref="A8:I8"/>
    <mergeCell ref="A11:I11"/>
    <mergeCell ref="A22:I22"/>
    <mergeCell ref="A15:I15"/>
    <mergeCell ref="A18:I18"/>
    <mergeCell ref="A19:I19"/>
    <mergeCell ref="A21:I21"/>
    <mergeCell ref="A20:I20"/>
  </mergeCells>
  <pageMargins left="0.75" right="0.75" top="1" bottom="1" header="0.5" footer="0.5"/>
  <pageSetup scale="7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7"/>
  <sheetViews>
    <sheetView zoomScaleNormal="100" workbookViewId="0">
      <selection activeCell="G27" sqref="G27"/>
    </sheetView>
  </sheetViews>
  <sheetFormatPr defaultColWidth="11" defaultRowHeight="15.75" x14ac:dyDescent="0.2"/>
  <cols>
    <col min="1" max="1" width="30.875" customWidth="1"/>
    <col min="2" max="2" width="12.625" customWidth="1"/>
    <col min="3" max="3" width="11.875" style="28" customWidth="1"/>
    <col min="4" max="7" width="15.875" customWidth="1"/>
    <col min="8" max="8" width="12.125" customWidth="1"/>
  </cols>
  <sheetData>
    <row r="1" spans="1:8" ht="20.25" x14ac:dyDescent="0.2">
      <c r="A1" s="24" t="s">
        <v>180</v>
      </c>
    </row>
    <row r="3" spans="1:8" ht="20.100000000000001" customHeight="1" x14ac:dyDescent="0.2">
      <c r="A3" s="39" t="s">
        <v>5</v>
      </c>
      <c r="B3" s="10"/>
    </row>
    <row r="4" spans="1:8" ht="20.100000000000001" customHeight="1" x14ac:dyDescent="0.2">
      <c r="A4" s="49" t="s">
        <v>125</v>
      </c>
      <c r="B4" s="22" t="s">
        <v>115</v>
      </c>
      <c r="C4" s="27" t="s">
        <v>11</v>
      </c>
    </row>
    <row r="5" spans="1:8" ht="45" customHeight="1" x14ac:dyDescent="0.2">
      <c r="A5" s="31" t="s">
        <v>122</v>
      </c>
      <c r="B5" s="33">
        <v>23.8</v>
      </c>
      <c r="C5" s="172" t="s">
        <v>215</v>
      </c>
      <c r="D5" s="174"/>
      <c r="E5" s="174"/>
      <c r="F5" s="174"/>
      <c r="G5" s="174"/>
      <c r="H5" s="166"/>
    </row>
    <row r="6" spans="1:8" x14ac:dyDescent="0.2">
      <c r="A6" s="31" t="s">
        <v>32</v>
      </c>
      <c r="B6" s="30">
        <v>5</v>
      </c>
      <c r="C6" s="32" t="s">
        <v>67</v>
      </c>
      <c r="D6" s="37"/>
      <c r="E6" s="37"/>
      <c r="F6" s="37"/>
      <c r="G6" s="37"/>
      <c r="H6" s="37"/>
    </row>
    <row r="7" spans="1:8" x14ac:dyDescent="0.2">
      <c r="A7" s="31" t="s">
        <v>45</v>
      </c>
      <c r="B7" s="30">
        <v>3</v>
      </c>
      <c r="C7" s="32" t="s">
        <v>81</v>
      </c>
      <c r="D7" s="37"/>
      <c r="E7" s="37"/>
      <c r="F7" s="37"/>
      <c r="G7" s="37"/>
      <c r="H7" s="37"/>
    </row>
    <row r="8" spans="1:8" ht="30" customHeight="1" x14ac:dyDescent="0.2">
      <c r="A8" s="31" t="s">
        <v>24</v>
      </c>
      <c r="B8" s="30">
        <v>9.99</v>
      </c>
      <c r="C8" s="172" t="s">
        <v>90</v>
      </c>
      <c r="D8" s="173"/>
      <c r="E8" s="173"/>
      <c r="F8" s="173"/>
      <c r="G8" s="173"/>
      <c r="H8" s="139"/>
    </row>
    <row r="9" spans="1:8" x14ac:dyDescent="0.2">
      <c r="A9" s="31" t="s">
        <v>25</v>
      </c>
      <c r="B9" s="30">
        <f>3.49*3</f>
        <v>10.47</v>
      </c>
      <c r="C9" s="172" t="s">
        <v>92</v>
      </c>
      <c r="D9" s="172"/>
      <c r="E9" s="172"/>
      <c r="F9" s="172"/>
      <c r="G9" s="172"/>
      <c r="H9" s="37"/>
    </row>
    <row r="10" spans="1:8" x14ac:dyDescent="0.2">
      <c r="A10" s="31" t="s">
        <v>56</v>
      </c>
      <c r="B10" s="30">
        <f>3.49*3</f>
        <v>10.47</v>
      </c>
      <c r="C10" s="172" t="s">
        <v>92</v>
      </c>
      <c r="D10" s="172"/>
      <c r="E10" s="172"/>
      <c r="F10" s="172"/>
      <c r="G10" s="172"/>
      <c r="H10" s="37"/>
    </row>
    <row r="11" spans="1:8" ht="15" customHeight="1" x14ac:dyDescent="0.2">
      <c r="A11" s="10"/>
      <c r="B11" s="10"/>
      <c r="C11" s="32"/>
      <c r="D11" s="37"/>
      <c r="E11" s="37"/>
      <c r="F11" s="37"/>
      <c r="G11" s="37"/>
      <c r="H11" s="37"/>
    </row>
    <row r="12" spans="1:8" ht="20.100000000000001" customHeight="1" x14ac:dyDescent="0.2">
      <c r="A12" s="76" t="s">
        <v>66</v>
      </c>
      <c r="B12" s="10"/>
      <c r="C12" s="32"/>
      <c r="D12" s="37"/>
      <c r="E12" s="37"/>
      <c r="F12" s="37"/>
      <c r="G12" s="37"/>
      <c r="H12" s="37"/>
    </row>
    <row r="13" spans="1:8" ht="32.1" customHeight="1" x14ac:dyDescent="0.2">
      <c r="A13" s="49" t="s">
        <v>125</v>
      </c>
      <c r="B13" s="22" t="s">
        <v>115</v>
      </c>
      <c r="C13" s="39" t="s">
        <v>11</v>
      </c>
      <c r="D13" s="37"/>
      <c r="E13" s="37"/>
      <c r="F13" s="37"/>
      <c r="G13" s="37"/>
      <c r="H13" s="37"/>
    </row>
    <row r="14" spans="1:8" ht="32.1" customHeight="1" x14ac:dyDescent="0.2">
      <c r="A14" s="31" t="s">
        <v>88</v>
      </c>
      <c r="B14" s="30">
        <v>12.5</v>
      </c>
      <c r="C14" s="170" t="s">
        <v>184</v>
      </c>
      <c r="D14" s="166"/>
      <c r="E14" s="166"/>
      <c r="F14" s="166"/>
      <c r="G14" s="166"/>
      <c r="H14" s="166"/>
    </row>
    <row r="15" spans="1:8" ht="48" customHeight="1" x14ac:dyDescent="0.2">
      <c r="A15" s="31" t="s">
        <v>126</v>
      </c>
      <c r="B15" s="33">
        <v>21</v>
      </c>
      <c r="C15" s="170" t="s">
        <v>206</v>
      </c>
      <c r="D15" s="166"/>
      <c r="E15" s="166"/>
      <c r="F15" s="166"/>
      <c r="G15" s="166"/>
      <c r="H15" s="166"/>
    </row>
    <row r="16" spans="1:8" x14ac:dyDescent="0.2">
      <c r="A16" s="32" t="s">
        <v>12</v>
      </c>
      <c r="B16" s="30">
        <v>5</v>
      </c>
      <c r="C16" s="32" t="s">
        <v>67</v>
      </c>
      <c r="D16" s="37"/>
      <c r="E16" s="37"/>
      <c r="F16" s="37"/>
      <c r="G16" s="37"/>
      <c r="H16" s="37"/>
    </row>
    <row r="17" spans="1:8" ht="30" customHeight="1" x14ac:dyDescent="0.2">
      <c r="A17" s="31" t="s">
        <v>86</v>
      </c>
      <c r="B17" s="30">
        <v>4</v>
      </c>
      <c r="C17" s="172" t="s">
        <v>79</v>
      </c>
      <c r="D17" s="173"/>
      <c r="E17" s="173"/>
      <c r="F17" s="173"/>
      <c r="G17" s="173"/>
      <c r="H17" s="167"/>
    </row>
    <row r="18" spans="1:8" x14ac:dyDescent="0.2">
      <c r="A18" s="31" t="s">
        <v>73</v>
      </c>
      <c r="B18" s="33">
        <v>0.99</v>
      </c>
      <c r="C18" s="32" t="s">
        <v>134</v>
      </c>
      <c r="D18" s="37"/>
      <c r="E18" s="37"/>
      <c r="F18" s="37"/>
      <c r="G18" s="37"/>
      <c r="H18" s="37"/>
    </row>
    <row r="19" spans="1:8" ht="15" customHeight="1" x14ac:dyDescent="0.2">
      <c r="A19" s="10"/>
      <c r="B19" s="10"/>
      <c r="C19" s="32"/>
      <c r="D19" s="37"/>
      <c r="E19" s="37"/>
      <c r="F19" s="37"/>
      <c r="G19" s="37"/>
      <c r="H19" s="37"/>
    </row>
    <row r="20" spans="1:8" ht="20.100000000000001" customHeight="1" x14ac:dyDescent="0.2">
      <c r="A20" s="39" t="s">
        <v>8</v>
      </c>
      <c r="B20" s="10"/>
      <c r="C20" s="32"/>
      <c r="D20" s="37"/>
      <c r="E20" s="37"/>
      <c r="F20" s="37"/>
      <c r="G20" s="37"/>
      <c r="H20" s="37"/>
    </row>
    <row r="21" spans="1:8" x14ac:dyDescent="0.2">
      <c r="A21" s="19"/>
      <c r="B21" s="55" t="s">
        <v>34</v>
      </c>
      <c r="C21" s="39" t="s">
        <v>11</v>
      </c>
      <c r="D21" s="37"/>
      <c r="E21" s="37"/>
      <c r="F21" s="37"/>
      <c r="G21" s="37"/>
      <c r="H21" s="37"/>
    </row>
    <row r="22" spans="1:8" x14ac:dyDescent="0.2">
      <c r="A22" s="31" t="s">
        <v>118</v>
      </c>
      <c r="B22" s="30">
        <v>5</v>
      </c>
      <c r="C22" s="32" t="s">
        <v>67</v>
      </c>
      <c r="D22" s="37"/>
      <c r="E22" s="37"/>
      <c r="F22" s="37"/>
      <c r="G22" s="37"/>
      <c r="H22" s="37"/>
    </row>
    <row r="23" spans="1:8" x14ac:dyDescent="0.2">
      <c r="A23" s="31"/>
      <c r="B23" s="63" t="s">
        <v>135</v>
      </c>
      <c r="C23" s="32"/>
      <c r="D23" s="37"/>
      <c r="E23" s="37"/>
      <c r="F23" s="37"/>
      <c r="G23" s="37"/>
      <c r="H23" s="37"/>
    </row>
    <row r="24" spans="1:8" ht="48" customHeight="1" x14ac:dyDescent="0.2">
      <c r="A24" s="31" t="s">
        <v>33</v>
      </c>
      <c r="B24" s="33">
        <v>106.75</v>
      </c>
      <c r="C24" s="172" t="s">
        <v>216</v>
      </c>
      <c r="D24" s="172"/>
      <c r="E24" s="172"/>
      <c r="F24" s="172"/>
      <c r="G24" s="172"/>
      <c r="H24" s="166"/>
    </row>
    <row r="25" spans="1:8" x14ac:dyDescent="0.2">
      <c r="A25" s="31"/>
      <c r="B25" s="63" t="s">
        <v>128</v>
      </c>
      <c r="C25" s="32"/>
      <c r="D25" s="37"/>
      <c r="E25" s="37"/>
      <c r="F25" s="37"/>
      <c r="G25" s="37"/>
      <c r="H25" s="37"/>
    </row>
    <row r="26" spans="1:8" ht="15.95" customHeight="1" x14ac:dyDescent="0.2">
      <c r="A26" s="31" t="s">
        <v>35</v>
      </c>
      <c r="B26" s="35">
        <v>50</v>
      </c>
      <c r="C26" s="170" t="s">
        <v>7</v>
      </c>
      <c r="D26" s="167"/>
      <c r="E26" s="167"/>
      <c r="F26" s="167"/>
      <c r="G26" s="167"/>
      <c r="H26" s="167"/>
    </row>
    <row r="27" spans="1:8" x14ac:dyDescent="0.2">
      <c r="A27" s="31"/>
      <c r="B27" s="63" t="s">
        <v>34</v>
      </c>
      <c r="C27" s="32"/>
      <c r="D27" s="37"/>
      <c r="E27" s="37"/>
      <c r="F27" s="37"/>
      <c r="G27" s="37"/>
      <c r="H27" s="37"/>
    </row>
    <row r="28" spans="1:8" ht="15.95" customHeight="1" x14ac:dyDescent="0.2">
      <c r="A28" s="31" t="s">
        <v>60</v>
      </c>
      <c r="B28" s="35">
        <v>10</v>
      </c>
      <c r="C28" s="170" t="s">
        <v>72</v>
      </c>
      <c r="D28" s="166"/>
      <c r="E28" s="166"/>
      <c r="F28" s="166"/>
      <c r="G28" s="166"/>
      <c r="H28" s="167"/>
    </row>
    <row r="29" spans="1:8" ht="15" customHeight="1" x14ac:dyDescent="0.2">
      <c r="A29" s="31"/>
      <c r="B29" s="63" t="s">
        <v>51</v>
      </c>
      <c r="C29" s="72"/>
      <c r="D29" s="66"/>
      <c r="E29" s="66"/>
      <c r="F29" s="66"/>
      <c r="G29" s="66"/>
      <c r="H29" s="37"/>
    </row>
    <row r="30" spans="1:8" ht="15.95" customHeight="1" x14ac:dyDescent="0.2">
      <c r="A30" s="31" t="s">
        <v>19</v>
      </c>
      <c r="B30" s="35">
        <v>40</v>
      </c>
      <c r="C30" s="170" t="s">
        <v>52</v>
      </c>
      <c r="D30" s="157"/>
      <c r="E30" s="157"/>
      <c r="F30" s="157"/>
      <c r="G30" s="157"/>
      <c r="H30" s="167"/>
    </row>
    <row r="31" spans="1:8" x14ac:dyDescent="0.2">
      <c r="A31" s="19"/>
      <c r="B31" s="64"/>
      <c r="C31" s="32"/>
      <c r="D31" s="37"/>
      <c r="E31" s="37"/>
      <c r="F31" s="37"/>
      <c r="G31" s="37"/>
      <c r="H31" s="37"/>
    </row>
    <row r="32" spans="1:8" ht="20.100000000000001" customHeight="1" x14ac:dyDescent="0.2">
      <c r="A32" s="43" t="s">
        <v>55</v>
      </c>
      <c r="B32" s="65"/>
      <c r="C32" s="32"/>
      <c r="D32" s="37"/>
      <c r="E32" s="37"/>
      <c r="F32" s="37"/>
      <c r="G32" s="37"/>
      <c r="H32" s="37"/>
    </row>
    <row r="33" spans="1:8" x14ac:dyDescent="0.2">
      <c r="A33" s="52"/>
      <c r="B33" s="63" t="s">
        <v>18</v>
      </c>
      <c r="C33" s="39" t="s">
        <v>11</v>
      </c>
      <c r="D33" s="37"/>
      <c r="E33" s="37"/>
      <c r="F33" s="37"/>
      <c r="G33" s="37"/>
      <c r="H33" s="37"/>
    </row>
    <row r="34" spans="1:8" x14ac:dyDescent="0.2">
      <c r="A34" s="31" t="s">
        <v>22</v>
      </c>
      <c r="B34" s="35">
        <v>29.4</v>
      </c>
      <c r="C34" s="32" t="s">
        <v>4</v>
      </c>
      <c r="D34" s="37"/>
      <c r="E34" s="37"/>
      <c r="F34" s="37"/>
      <c r="G34" s="37"/>
      <c r="H34" s="37"/>
    </row>
    <row r="35" spans="1:8" x14ac:dyDescent="0.2">
      <c r="A35" s="31"/>
      <c r="B35" s="63" t="s">
        <v>18</v>
      </c>
      <c r="C35" s="32"/>
      <c r="D35" s="37"/>
      <c r="E35" s="37"/>
      <c r="F35" s="37"/>
      <c r="G35" s="37"/>
      <c r="H35" s="37"/>
    </row>
    <row r="36" spans="1:8" ht="32.1" customHeight="1" x14ac:dyDescent="0.2">
      <c r="A36" s="31" t="s">
        <v>82</v>
      </c>
      <c r="B36" s="30">
        <v>5</v>
      </c>
      <c r="C36" s="171" t="s">
        <v>145</v>
      </c>
      <c r="D36" s="167"/>
      <c r="E36" s="167"/>
      <c r="F36" s="167"/>
      <c r="G36" s="167"/>
      <c r="H36" s="167"/>
    </row>
    <row r="37" spans="1:8" ht="15.95" customHeight="1" x14ac:dyDescent="0.2">
      <c r="A37" s="31"/>
      <c r="B37" s="63" t="s">
        <v>183</v>
      </c>
      <c r="C37" s="39" t="s">
        <v>11</v>
      </c>
      <c r="D37" s="136"/>
      <c r="E37" s="136"/>
      <c r="F37" s="136"/>
      <c r="G37" s="136"/>
      <c r="H37" s="37"/>
    </row>
    <row r="38" spans="1:8" ht="15.95" customHeight="1" x14ac:dyDescent="0.2">
      <c r="A38" s="31" t="s">
        <v>182</v>
      </c>
      <c r="B38" s="30">
        <v>14.5</v>
      </c>
      <c r="C38" s="170" t="s">
        <v>205</v>
      </c>
      <c r="D38" s="166"/>
      <c r="E38" s="166"/>
      <c r="F38" s="166"/>
      <c r="G38" s="166"/>
      <c r="H38" s="166"/>
    </row>
    <row r="39" spans="1:8" x14ac:dyDescent="0.2">
      <c r="A39" s="31"/>
      <c r="B39" s="63" t="s">
        <v>128</v>
      </c>
      <c r="C39" s="32"/>
      <c r="D39" s="37"/>
      <c r="E39" s="37"/>
      <c r="F39" s="37"/>
      <c r="G39" s="37"/>
      <c r="H39" s="37"/>
    </row>
    <row r="40" spans="1:8" x14ac:dyDescent="0.2">
      <c r="A40" s="31" t="s">
        <v>97</v>
      </c>
      <c r="B40" s="35">
        <v>25</v>
      </c>
      <c r="C40" s="32" t="s">
        <v>80</v>
      </c>
      <c r="D40" s="37"/>
      <c r="E40" s="37"/>
      <c r="F40" s="37"/>
      <c r="G40" s="37"/>
      <c r="H40" s="37"/>
    </row>
    <row r="41" spans="1:8" x14ac:dyDescent="0.2">
      <c r="A41" s="31"/>
      <c r="B41" s="63"/>
      <c r="C41" s="32"/>
      <c r="D41" s="37"/>
      <c r="E41" s="37"/>
      <c r="F41" s="37"/>
      <c r="G41" s="37"/>
      <c r="H41" s="37"/>
    </row>
    <row r="42" spans="1:8" ht="20.100000000000001" customHeight="1" x14ac:dyDescent="0.2">
      <c r="A42" s="43" t="s">
        <v>54</v>
      </c>
      <c r="B42" s="63"/>
      <c r="C42" s="32"/>
      <c r="D42" s="37"/>
      <c r="E42" s="37"/>
      <c r="F42" s="37"/>
      <c r="G42" s="37"/>
      <c r="H42" s="37"/>
    </row>
    <row r="43" spans="1:8" ht="15" customHeight="1" x14ac:dyDescent="0.2">
      <c r="A43" s="43"/>
      <c r="B43" s="63" t="s">
        <v>95</v>
      </c>
      <c r="C43" s="27" t="s">
        <v>11</v>
      </c>
      <c r="D43" s="37"/>
      <c r="E43" s="37"/>
      <c r="F43" s="37"/>
      <c r="G43" s="37"/>
      <c r="H43" s="37"/>
    </row>
    <row r="44" spans="1:8" x14ac:dyDescent="0.2">
      <c r="A44" s="31" t="s">
        <v>21</v>
      </c>
      <c r="B44" s="35">
        <v>50</v>
      </c>
      <c r="C44" s="32" t="s">
        <v>48</v>
      </c>
      <c r="D44" s="37"/>
      <c r="E44" s="37"/>
      <c r="F44" s="37"/>
      <c r="G44" s="37"/>
      <c r="H44" s="37"/>
    </row>
    <row r="45" spans="1:8" x14ac:dyDescent="0.2">
      <c r="A45" s="31"/>
      <c r="B45" s="74" t="s">
        <v>49</v>
      </c>
      <c r="C45" s="32"/>
      <c r="D45" s="37"/>
      <c r="E45" s="37"/>
      <c r="F45" s="37"/>
      <c r="G45" s="37"/>
      <c r="H45" s="37"/>
    </row>
    <row r="46" spans="1:8" x14ac:dyDescent="0.2">
      <c r="A46" s="19" t="s">
        <v>50</v>
      </c>
      <c r="B46" s="21">
        <v>20</v>
      </c>
      <c r="C46" s="32" t="s">
        <v>87</v>
      </c>
      <c r="D46" s="37"/>
      <c r="E46" s="37"/>
      <c r="F46" s="37"/>
      <c r="G46" s="37"/>
      <c r="H46" s="37"/>
    </row>
    <row r="47" spans="1:8" x14ac:dyDescent="0.2">
      <c r="A47" s="19"/>
      <c r="B47" s="74" t="s">
        <v>49</v>
      </c>
      <c r="C47" s="32"/>
      <c r="D47" s="37"/>
      <c r="E47" s="37"/>
      <c r="F47" s="37"/>
      <c r="G47" s="37"/>
      <c r="H47" s="37"/>
    </row>
    <row r="48" spans="1:8" x14ac:dyDescent="0.2">
      <c r="A48" s="19" t="s">
        <v>76</v>
      </c>
      <c r="B48" s="21">
        <v>15</v>
      </c>
      <c r="C48" s="32" t="s">
        <v>77</v>
      </c>
      <c r="D48" s="37"/>
      <c r="E48" s="37"/>
      <c r="F48" s="37"/>
      <c r="G48" s="37"/>
      <c r="H48" s="37"/>
    </row>
    <row r="49" spans="1:8" x14ac:dyDescent="0.2">
      <c r="A49" s="19"/>
      <c r="B49" s="74" t="s">
        <v>49</v>
      </c>
      <c r="C49" s="32"/>
      <c r="D49" s="37"/>
      <c r="E49" s="37"/>
      <c r="F49" s="37"/>
      <c r="G49" s="37"/>
      <c r="H49" s="37"/>
    </row>
    <row r="50" spans="1:8" x14ac:dyDescent="0.2">
      <c r="A50" s="19" t="s">
        <v>78</v>
      </c>
      <c r="B50" s="21">
        <v>25</v>
      </c>
      <c r="C50" s="32" t="s">
        <v>191</v>
      </c>
      <c r="D50" s="37"/>
      <c r="E50" s="37"/>
      <c r="F50" s="37"/>
      <c r="G50" s="37"/>
      <c r="H50" s="37"/>
    </row>
    <row r="51" spans="1:8" x14ac:dyDescent="0.2">
      <c r="A51" s="37"/>
      <c r="B51" s="63" t="s">
        <v>18</v>
      </c>
      <c r="C51" s="32"/>
      <c r="D51" s="37"/>
      <c r="E51" s="37"/>
      <c r="F51" s="37"/>
      <c r="G51" s="37"/>
      <c r="H51" s="37"/>
    </row>
    <row r="52" spans="1:8" ht="30" customHeight="1" x14ac:dyDescent="0.2">
      <c r="A52" s="19" t="s">
        <v>149</v>
      </c>
      <c r="B52" s="35">
        <v>60</v>
      </c>
      <c r="C52" s="170" t="s">
        <v>0</v>
      </c>
      <c r="D52" s="167"/>
      <c r="E52" s="167"/>
      <c r="F52" s="167"/>
      <c r="G52" s="167"/>
      <c r="H52" s="167"/>
    </row>
    <row r="53" spans="1:8" x14ac:dyDescent="0.2">
      <c r="A53" s="19"/>
      <c r="B53" s="83" t="s">
        <v>153</v>
      </c>
      <c r="C53" s="32"/>
      <c r="D53" s="37"/>
      <c r="E53" s="37"/>
      <c r="F53" s="37"/>
      <c r="G53" s="37"/>
      <c r="H53" s="37"/>
    </row>
    <row r="54" spans="1:8" x14ac:dyDescent="0.2">
      <c r="A54" s="19" t="s">
        <v>152</v>
      </c>
      <c r="B54" s="21">
        <v>2.25</v>
      </c>
      <c r="C54" s="32" t="s">
        <v>1</v>
      </c>
      <c r="D54" s="37"/>
      <c r="E54" s="37"/>
      <c r="F54" s="37"/>
      <c r="G54" s="37"/>
      <c r="H54" s="37"/>
    </row>
    <row r="55" spans="1:8" ht="15.95" customHeight="1" x14ac:dyDescent="0.2">
      <c r="A55" s="43"/>
      <c r="B55" s="73" t="s">
        <v>41</v>
      </c>
      <c r="C55" s="32"/>
      <c r="D55" s="37"/>
      <c r="E55" s="37"/>
      <c r="F55" s="37"/>
      <c r="G55" s="37"/>
      <c r="H55" s="37"/>
    </row>
    <row r="56" spans="1:8" x14ac:dyDescent="0.2">
      <c r="A56" s="31" t="s">
        <v>93</v>
      </c>
      <c r="B56" s="30">
        <f>5*0.58</f>
        <v>2.9</v>
      </c>
      <c r="C56" s="32" t="s">
        <v>181</v>
      </c>
      <c r="D56" s="37"/>
      <c r="E56" s="37"/>
      <c r="F56" s="37"/>
      <c r="G56" s="37"/>
      <c r="H56" s="37"/>
    </row>
    <row r="57" spans="1:8" x14ac:dyDescent="0.2">
      <c r="C57" s="32"/>
      <c r="D57" s="37"/>
      <c r="E57" s="37"/>
      <c r="F57" s="37"/>
      <c r="G57" s="37"/>
      <c r="H57" s="37"/>
    </row>
  </sheetData>
  <mergeCells count="14">
    <mergeCell ref="C17:H17"/>
    <mergeCell ref="C24:H24"/>
    <mergeCell ref="C9:G9"/>
    <mergeCell ref="C10:G10"/>
    <mergeCell ref="C5:H5"/>
    <mergeCell ref="C14:H14"/>
    <mergeCell ref="C8:G8"/>
    <mergeCell ref="C15:H15"/>
    <mergeCell ref="C52:H52"/>
    <mergeCell ref="C26:H26"/>
    <mergeCell ref="C28:H28"/>
    <mergeCell ref="C30:H30"/>
    <mergeCell ref="C36:H36"/>
    <mergeCell ref="C38:H38"/>
  </mergeCells>
  <phoneticPr fontId="6"/>
  <pageMargins left="0.75" right="0.75" top="1" bottom="1" header="0.5" footer="0.5"/>
  <pageSetup scale="58" orientation="portrait"/>
  <headerFooter alignWithMargins="0"/>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2019 ROI Template</vt:lpstr>
      <vt:lpstr>What Do the ROI Figures Mean</vt:lpstr>
      <vt:lpstr>Notes on Prices &amp; Costs</vt:lpstr>
    </vt:vector>
  </TitlesOfParts>
  <Company>Driscoll &amp; Fleeter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Fleeter User</dc:creator>
  <cp:lastModifiedBy>Michelle</cp:lastModifiedBy>
  <cp:lastPrinted>2021-02-11T19:16:20Z</cp:lastPrinted>
  <dcterms:created xsi:type="dcterms:W3CDTF">2014-08-25T15:39:45Z</dcterms:created>
  <dcterms:modified xsi:type="dcterms:W3CDTF">2021-02-19T16:54:32Z</dcterms:modified>
</cp:coreProperties>
</file>